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Mendak - Terenní úpravy v..." sheetId="2" state="visible" r:id="rId3"/>
  </sheets>
  <definedNames>
    <definedName function="false" hidden="false" localSheetId="1" name="_xlnm.Print_Area" vbProcedure="false">'Mendak - Terenní úpravy v...'!$C$4:$J$76,'Mendak - Terenní úpravy v...'!$C$82:$J$112,'Mendak - Terenní úpravy v...'!$C$118:$K$221</definedName>
    <definedName function="false" hidden="false" localSheetId="1" name="_xlnm.Print_Titles" vbProcedure="false">'Mendak - Terenní úpravy v...'!$128:$128</definedName>
    <definedName function="false" hidden="true" localSheetId="1" name="_xlnm._FilterDatabase" vbProcedure="false">'Mendak - Terenní úpravy v...'!$C$128:$K$221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<sst xmlns="http://schemas.openxmlformats.org/spreadsheetml/2006/main" count="1371" uniqueCount="446">
  <si>
    <t xml:space="preserve">Export Komplet</t>
  </si>
  <si>
    <t xml:space="preserve">2.0</t>
  </si>
  <si>
    <t xml:space="preserve">False</t>
  </si>
  <si>
    <t xml:space="preserve">{dcc4b0d2-e814-4143-8798-75fcd19686ed}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</si>
  <si>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</si>
  <si>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</si>
  <si>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</si>
  <si>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</si>
  <si>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</si>
  <si>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</si>
  <si>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</si>
  <si>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</si>
  <si>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</si>
  <si>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Mendak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</si>
  <si>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</si>
  <si>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</si>
  <si>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Terenní úpravy včetně napojení deštových svodů</t>
  </si>
  <si>
    <t xml:space="preserve">KSO:</t>
  </si>
  <si>
    <t xml:space="preserve">CC-CZ:</t>
  </si>
  <si>
    <t xml:space="preserve">Místo:</t>
  </si>
  <si>
    <t xml:space="preserve">Mendlovo nám.14,15.Brno</t>
  </si>
  <si>
    <t xml:space="preserve">Datum:</t>
  </si>
  <si>
    <t xml:space="preserve">17. 2. 2020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</si>
  <si>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</si>
  <si>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</si>
  <si>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</si>
  <si>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</si>
  <si>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</si>
  <si>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</si>
  <si>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</si>
  <si>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ing.Ševelová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</si>
  <si>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</si>
  <si>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</si>
  <si>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</si>
  <si>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</si>
  <si>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</si>
  <si>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</si>
  <si>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</si>
  <si>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</si>
  <si>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</si>
  <si>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</si>
  <si>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</si>
  <si>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</si>
  <si>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</si>
  <si>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</si>
  <si>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</si>
  <si>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</si>
  <si>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</si>
  <si>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</si>
  <si>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</si>
  <si>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</si>
  <si>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</si>
  <si>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</si>
  <si>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</si>
  <si>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</si>
  <si>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</si>
  <si>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</si>
  <si>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</si>
  <si>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</si>
  <si>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</si>
  <si>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</si>
  <si>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</si>
  <si>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</si>
  <si>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</si>
  <si>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</si>
  <si>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</si>
  <si>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</si>
  <si>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</si>
  <si>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</si>
  <si>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</si>
  <si>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</si>
  <si>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</si>
  <si>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</si>
  <si>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</si>
  <si>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</si>
  <si>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</si>
  <si>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</si>
  <si>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</si>
  <si>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</si>
  <si>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</si>
  <si>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</si>
  <si>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</si>
  <si>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</si>
  <si>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</si>
  <si>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</si>
  <si>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</si>
  <si>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</si>
  <si>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</si>
  <si>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</si>
  <si>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</si>
  <si>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</si>
  <si>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</si>
  <si>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</si>
  <si>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</si>
  <si>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</si>
  <si>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</si>
  <si>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</si>
  <si>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</si>
  <si>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</si>
  <si>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</si>
  <si>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</si>
  <si>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</si>
  <si>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</si>
  <si>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</si>
  <si>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</si>
  <si>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</si>
  <si>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</si>
  <si>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</si>
  <si>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</si>
  <si>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</si>
  <si>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</si>
  <si>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</si>
  <si>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</si>
  <si>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</si>
  <si>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</si>
  <si>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</si>
  <si>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</si>
  <si>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</si>
  <si>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</si>
  <si>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</si>
  <si>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</si>
  <si>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</si>
  <si>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K</t>
  </si>
  <si>
    <t xml:space="preserve">122251103</t>
  </si>
  <si>
    <t xml:space="preserve">Odkopávky a prokopávky nezapažené v hornině třídy těžitelnosti I, skupiny 3 objem do 100 m3 strojně</t>
  </si>
  <si>
    <t xml:space="preserve">m3</t>
  </si>
  <si>
    <t xml:space="preserve">CS ÚRS 2020 01</t>
  </si>
  <si>
    <t xml:space="preserve">4</t>
  </si>
  <si>
    <t xml:space="preserve">1845582333</t>
  </si>
  <si>
    <t xml:space="preserve">132251101</t>
  </si>
  <si>
    <t xml:space="preserve">Hloubení rýh nezapažených  š do 800 mm v hornině třídy těžitelnosti I, skupiny 3 objem do 20 m3 strojně</t>
  </si>
  <si>
    <t xml:space="preserve">-1847509389</t>
  </si>
  <si>
    <t xml:space="preserve">3</t>
  </si>
  <si>
    <t xml:space="preserve">133251031</t>
  </si>
  <si>
    <t xml:space="preserve">Hloubení šachet v hornině třídy těžitelnosti I, skupiny 3 objemu do 15 m3 při překopech inženýrských sítí strojně</t>
  </si>
  <si>
    <t xml:space="preserve">-136154635</t>
  </si>
  <si>
    <t xml:space="preserve">162751117</t>
  </si>
  <si>
    <t xml:space="preserve">Vodorovné přemístění do 10000 m výkopku/sypaniny z horniny třídy těžitelnosti I, skupiny 1 až 3</t>
  </si>
  <si>
    <t xml:space="preserve">968199168</t>
  </si>
  <si>
    <t xml:space="preserve">5</t>
  </si>
  <si>
    <t xml:space="preserve">162751119</t>
  </si>
  <si>
    <t xml:space="preserve">Příplatek k vodorovnému přemístění výkopku/sypaniny z horniny třídy těžitelnosti I, skupiny 1 až 3 ZKD 1000 m přes 10000 m</t>
  </si>
  <si>
    <t xml:space="preserve">2011510022</t>
  </si>
  <si>
    <t xml:space="preserve">6</t>
  </si>
  <si>
    <t xml:space="preserve">171201231</t>
  </si>
  <si>
    <t xml:space="preserve">Poplatek za uložení zeminy a kamení na recyklační skládce (skládkovné) kód odpadu 17 05 04</t>
  </si>
  <si>
    <t xml:space="preserve">t</t>
  </si>
  <si>
    <t xml:space="preserve">1736681800</t>
  </si>
  <si>
    <t xml:space="preserve">7</t>
  </si>
  <si>
    <t xml:space="preserve">171251201</t>
  </si>
  <si>
    <t xml:space="preserve">Uložení sypaniny na skládky nebo meziskládky</t>
  </si>
  <si>
    <t xml:space="preserve">-919681447</t>
  </si>
  <si>
    <t xml:space="preserve">8</t>
  </si>
  <si>
    <t xml:space="preserve">175151101</t>
  </si>
  <si>
    <t xml:space="preserve">Obsypání potrubí strojně sypaninou bez prohození, uloženou do 3 m</t>
  </si>
  <si>
    <t xml:space="preserve">233167888</t>
  </si>
  <si>
    <t xml:space="preserve">9</t>
  </si>
  <si>
    <t xml:space="preserve">175111209</t>
  </si>
  <si>
    <t xml:space="preserve">Příplatek k obsypání objektu za ruční prohození sypaniny, uložené do 3 m</t>
  </si>
  <si>
    <t xml:space="preserve">-338459234</t>
  </si>
  <si>
    <t xml:space="preserve">10</t>
  </si>
  <si>
    <t xml:space="preserve">180404111</t>
  </si>
  <si>
    <t xml:space="preserve">Založení hřišťového trávníku výsevem na vrstvě ornice</t>
  </si>
  <si>
    <t xml:space="preserve">m2</t>
  </si>
  <si>
    <t xml:space="preserve">-924745557</t>
  </si>
  <si>
    <t xml:space="preserve">11</t>
  </si>
  <si>
    <t xml:space="preserve">M</t>
  </si>
  <si>
    <t xml:space="preserve">00572410</t>
  </si>
  <si>
    <t xml:space="preserve">osivo směs travní parková</t>
  </si>
  <si>
    <t xml:space="preserve">kg</t>
  </si>
  <si>
    <t xml:space="preserve">1407470103</t>
  </si>
  <si>
    <t xml:space="preserve">VV</t>
  </si>
  <si>
    <t xml:space="preserve">67,4*0,03 'Přepočtené koeficientem množství</t>
  </si>
  <si>
    <t xml:space="preserve">12</t>
  </si>
  <si>
    <t xml:space="preserve">181111111</t>
  </si>
  <si>
    <t xml:space="preserve">Plošná úprava terénu do 500 m2 zemina tř 1 až 4 nerovnosti do 100 mm v rovinně a svahu do 1:5</t>
  </si>
  <si>
    <t xml:space="preserve">-1035044117</t>
  </si>
  <si>
    <t xml:space="preserve">13</t>
  </si>
  <si>
    <t xml:space="preserve">181311103</t>
  </si>
  <si>
    <t xml:space="preserve">Rozprostření ornice tl vrstvy do 200 mm v rovině nebo ve svahu do 1:5 </t>
  </si>
  <si>
    <t xml:space="preserve">-921236281</t>
  </si>
  <si>
    <t xml:space="preserve">14</t>
  </si>
  <si>
    <t xml:space="preserve">181-pc 1</t>
  </si>
  <si>
    <t xml:space="preserve">Dodání ornice</t>
  </si>
  <si>
    <t xml:space="preserve">-1608979956</t>
  </si>
  <si>
    <t xml:space="preserve">181-pc 2</t>
  </si>
  <si>
    <t xml:space="preserve">D+m výsaba borovice s balem včetně výkopu se zalitím do 0,5m-upřesní investor</t>
  </si>
  <si>
    <t xml:space="preserve">kus</t>
  </si>
  <si>
    <t xml:space="preserve">-1690895582</t>
  </si>
  <si>
    <t xml:space="preserve">Svislé a kompletní konstrukce</t>
  </si>
  <si>
    <t xml:space="preserve">16</t>
  </si>
  <si>
    <t xml:space="preserve">338171123</t>
  </si>
  <si>
    <t xml:space="preserve">Osazení  sloupků a vzpěr plotových ocelových v do 2,60 m se zabetonováním</t>
  </si>
  <si>
    <t xml:space="preserve">-993890226</t>
  </si>
  <si>
    <t xml:space="preserve">17</t>
  </si>
  <si>
    <t xml:space="preserve">338-pc 1</t>
  </si>
  <si>
    <t xml:space="preserve">D+m vrat k oplocení na ocelové sloupky 290/200 z tahokovu</t>
  </si>
  <si>
    <t xml:space="preserve">2139137844</t>
  </si>
  <si>
    <t xml:space="preserve">18</t>
  </si>
  <si>
    <t xml:space="preserve">338-pc 2</t>
  </si>
  <si>
    <t xml:space="preserve">D+m oplocení z tahokovu v=180cm včetně sloupků a příslušenství</t>
  </si>
  <si>
    <t xml:space="preserve">m</t>
  </si>
  <si>
    <t xml:space="preserve">994472286</t>
  </si>
  <si>
    <t xml:space="preserve">19</t>
  </si>
  <si>
    <t xml:space="preserve">338-pc 3</t>
  </si>
  <si>
    <t xml:space="preserve">D+m podhrabové desky 250/20/5 cm</t>
  </si>
  <si>
    <t xml:space="preserve">-952698177</t>
  </si>
  <si>
    <t xml:space="preserve">Vodorovné konstrukce</t>
  </si>
  <si>
    <t xml:space="preserve">20</t>
  </si>
  <si>
    <t xml:space="preserve">451572111</t>
  </si>
  <si>
    <t xml:space="preserve">Lože pod potrubí otevřený výkop z kameniva drobného těženého</t>
  </si>
  <si>
    <t xml:space="preserve">1361326715</t>
  </si>
  <si>
    <t xml:space="preserve">451-pc 1</t>
  </si>
  <si>
    <t xml:space="preserve">Napojení 2 svodů na vpust ve dvoře</t>
  </si>
  <si>
    <t xml:space="preserve">sada</t>
  </si>
  <si>
    <t xml:space="preserve">-1261359248</t>
  </si>
  <si>
    <t xml:space="preserve">22</t>
  </si>
  <si>
    <t xml:space="preserve">451-pc 2</t>
  </si>
  <si>
    <t xml:space="preserve">Ležatá kanalizace</t>
  </si>
  <si>
    <t xml:space="preserve">-215766096</t>
  </si>
  <si>
    <t xml:space="preserve">23</t>
  </si>
  <si>
    <t xml:space="preserve">451-pc 3</t>
  </si>
  <si>
    <t xml:space="preserve">Napojení 3 svodů na ležatou kanalizacií</t>
  </si>
  <si>
    <t xml:space="preserve">1984803040</t>
  </si>
  <si>
    <t xml:space="preserve">24</t>
  </si>
  <si>
    <t xml:space="preserve">451-pc 4</t>
  </si>
  <si>
    <t xml:space="preserve">Zakrytí a úprava vpusti ve dvoře</t>
  </si>
  <si>
    <t xml:space="preserve">-1549323753</t>
  </si>
  <si>
    <t xml:space="preserve">Komunikace pozemní</t>
  </si>
  <si>
    <t xml:space="preserve">25</t>
  </si>
  <si>
    <t xml:space="preserve">564801112</t>
  </si>
  <si>
    <t xml:space="preserve">Podklad ze štěrkodrtě ŠD tl 40 mm</t>
  </si>
  <si>
    <t xml:space="preserve">-285537430</t>
  </si>
  <si>
    <t xml:space="preserve">26</t>
  </si>
  <si>
    <t xml:space="preserve">564851111</t>
  </si>
  <si>
    <t xml:space="preserve">Podklad ze štěrkodrtě ŠD tl 150 mm</t>
  </si>
  <si>
    <t xml:space="preserve">-1841824855</t>
  </si>
  <si>
    <t xml:space="preserve">27</t>
  </si>
  <si>
    <t xml:space="preserve">567122111</t>
  </si>
  <si>
    <t xml:space="preserve">Podklad ze směsi stmelené cementem SC C 8/10 (KSC I) tl 120 mm</t>
  </si>
  <si>
    <t xml:space="preserve">-1435989007</t>
  </si>
  <si>
    <t xml:space="preserve">28</t>
  </si>
  <si>
    <t xml:space="preserve">596211211</t>
  </si>
  <si>
    <t xml:space="preserve">Kladení zámkové dlažby komunikací pro pěší tl 80 mm skupiny A pl do 100 m2</t>
  </si>
  <si>
    <t xml:space="preserve">-636624459</t>
  </si>
  <si>
    <t xml:space="preserve">29</t>
  </si>
  <si>
    <t xml:space="preserve">59245020</t>
  </si>
  <si>
    <t xml:space="preserve">dlažba tvar obdélník betonová 200x100x80mm přírodní</t>
  </si>
  <si>
    <t xml:space="preserve">1320534725</t>
  </si>
  <si>
    <t xml:space="preserve">110*1,02 'Přepočtené koeficientem množství</t>
  </si>
  <si>
    <t xml:space="preserve">30</t>
  </si>
  <si>
    <t xml:space="preserve">592-pc 1</t>
  </si>
  <si>
    <t xml:space="preserve">d+m lavičky venkovní-betonové včetně prken,nátěr lazurovací lak pro venkovní použití</t>
  </si>
  <si>
    <t xml:space="preserve">1237451427</t>
  </si>
  <si>
    <t xml:space="preserve">6*1,02 'Přepočtené koeficientem množství</t>
  </si>
  <si>
    <t xml:space="preserve">31</t>
  </si>
  <si>
    <t xml:space="preserve">592-pc 2</t>
  </si>
  <si>
    <t xml:space="preserve">oprava schodů u kotelny</t>
  </si>
  <si>
    <t xml:space="preserve">-1321344253</t>
  </si>
  <si>
    <t xml:space="preserve">Úpravy povrchů, podlahy a osazování výplní</t>
  </si>
  <si>
    <t xml:space="preserve">32</t>
  </si>
  <si>
    <t xml:space="preserve">622142001</t>
  </si>
  <si>
    <t xml:space="preserve">Potažení vnějších stěn sklovláknitým pletivem vtlačeným do tenkovrstvé hmoty</t>
  </si>
  <si>
    <t xml:space="preserve">1008298377</t>
  </si>
  <si>
    <t xml:space="preserve">33</t>
  </si>
  <si>
    <t xml:space="preserve">6221462041135</t>
  </si>
  <si>
    <t xml:space="preserve">Nátěr vnějších omítek</t>
  </si>
  <si>
    <t xml:space="preserve">-1435414013</t>
  </si>
  <si>
    <t xml:space="preserve">34</t>
  </si>
  <si>
    <t xml:space="preserve">622321141</t>
  </si>
  <si>
    <t xml:space="preserve">Vápenocementová omítka štuková dvouvrstvá vnějších stěn nanášená ručně</t>
  </si>
  <si>
    <t xml:space="preserve">-1516252294</t>
  </si>
  <si>
    <t xml:space="preserve">35</t>
  </si>
  <si>
    <t xml:space="preserve">622321191</t>
  </si>
  <si>
    <t xml:space="preserve">Příplatek k vápenocementové omítce vnějších stěn za každých dalších 5 mm tloušťky ručně</t>
  </si>
  <si>
    <t xml:space="preserve">-1371463554</t>
  </si>
  <si>
    <t xml:space="preserve">36</t>
  </si>
  <si>
    <t xml:space="preserve">622325202</t>
  </si>
  <si>
    <t xml:space="preserve">Oprava vnější vápenocementové štukové omítky složitosti 1 stěn v rozsahu do 30%</t>
  </si>
  <si>
    <t xml:space="preserve">-1586012083</t>
  </si>
  <si>
    <t xml:space="preserve">37</t>
  </si>
  <si>
    <t xml:space="preserve">622381011</t>
  </si>
  <si>
    <t xml:space="preserve">Tenkovrstvá minerální zrnitá omítka tl. 1,5 mm včetně penetrace vnějších stěn</t>
  </si>
  <si>
    <t xml:space="preserve">1025421399</t>
  </si>
  <si>
    <t xml:space="preserve">38</t>
  </si>
  <si>
    <t xml:space="preserve">622511111</t>
  </si>
  <si>
    <t xml:space="preserve">Tenkovrstvá akrylátová mozaiková střednězrnná omítka včetně penetrace vnějších stěn</t>
  </si>
  <si>
    <t xml:space="preserve">1021546871</t>
  </si>
  <si>
    <t xml:space="preserve">39</t>
  </si>
  <si>
    <t xml:space="preserve">629991011</t>
  </si>
  <si>
    <t xml:space="preserve">Zakrytí výplní otvorů a svislých ploch fólií přilepenou lepící páskou</t>
  </si>
  <si>
    <t xml:space="preserve">110727234</t>
  </si>
  <si>
    <t xml:space="preserve">Ostatní konstrukce a práce, bourání</t>
  </si>
  <si>
    <t xml:space="preserve">40</t>
  </si>
  <si>
    <t xml:space="preserve">916231213</t>
  </si>
  <si>
    <t xml:space="preserve">Osazení chodníkového obrubníku betonového stojatého s boční opěrou do lože z betonu prostého</t>
  </si>
  <si>
    <t xml:space="preserve">-1241806151</t>
  </si>
  <si>
    <t xml:space="preserve">41</t>
  </si>
  <si>
    <t xml:space="preserve">BBC.0006292.URS</t>
  </si>
  <si>
    <t xml:space="preserve">obrubník betonový chodníkový ABO 10-25,rovný 100x10x25 cm přírodní šedá</t>
  </si>
  <si>
    <t xml:space="preserve">-757453818</t>
  </si>
  <si>
    <t xml:space="preserve">42</t>
  </si>
  <si>
    <t xml:space="preserve">916991121</t>
  </si>
  <si>
    <t xml:space="preserve">Lože pod obrubníky, krajníky nebo obruby z dlažebních kostek z betonu prostého</t>
  </si>
  <si>
    <t xml:space="preserve">-1832385046</t>
  </si>
  <si>
    <t xml:space="preserve">43</t>
  </si>
  <si>
    <t xml:space="preserve">941111121</t>
  </si>
  <si>
    <t xml:space="preserve">Montáž lešení řadového trubkového lehkého s podlahami zatížení do 200 kg/m2 š do 1,2 m v do 10 m</t>
  </si>
  <si>
    <t xml:space="preserve">-1256241569</t>
  </si>
  <si>
    <t xml:space="preserve">44</t>
  </si>
  <si>
    <t xml:space="preserve">941111221</t>
  </si>
  <si>
    <t xml:space="preserve">Příplatek k lešení řadovému trubkovému lehkému s podlahami š 1,2 m v 10 m za první a ZKD den použití</t>
  </si>
  <si>
    <t xml:space="preserve">-1656831873</t>
  </si>
  <si>
    <t xml:space="preserve">45</t>
  </si>
  <si>
    <t xml:space="preserve">941111831</t>
  </si>
  <si>
    <t xml:space="preserve">Demontáž lešení řadového trubkového lehkého s podlahami zatížení do 200 kg/m2 š do 1,5 m v do 10 m</t>
  </si>
  <si>
    <t xml:space="preserve">-386398090</t>
  </si>
  <si>
    <t xml:space="preserve">46</t>
  </si>
  <si>
    <t xml:space="preserve">964072211</t>
  </si>
  <si>
    <t xml:space="preserve">Vybourání válcovaných nosníků ze zdiva smíšeného dl do 4 m hmotnosti do 10 kg/m</t>
  </si>
  <si>
    <t xml:space="preserve">-1579699488</t>
  </si>
  <si>
    <t xml:space="preserve">47</t>
  </si>
  <si>
    <t xml:space="preserve">965042141</t>
  </si>
  <si>
    <t xml:space="preserve">Bourání podkladů pod dlažby nebo mazanin betonových nebo z litého asfaltu tl do 100 mm pl přes 4 m2</t>
  </si>
  <si>
    <t xml:space="preserve">-1565763405</t>
  </si>
  <si>
    <t xml:space="preserve">48</t>
  </si>
  <si>
    <t xml:space="preserve">965081353</t>
  </si>
  <si>
    <t xml:space="preserve">Bourání podlah z dlaždic betonových, teracových nebo čedičových tl přes 40 mm plochy přes 1 m2</t>
  </si>
  <si>
    <t xml:space="preserve">-2128503833</t>
  </si>
  <si>
    <t xml:space="preserve">49</t>
  </si>
  <si>
    <t xml:space="preserve">9660718221</t>
  </si>
  <si>
    <t xml:space="preserve">Rozebrání oplocení z drátěného pletiva se čtvercovými oky výšky do 2,0 m včetně sloupků</t>
  </si>
  <si>
    <t xml:space="preserve">1919395983</t>
  </si>
  <si>
    <t xml:space="preserve">50</t>
  </si>
  <si>
    <t xml:space="preserve">966072822</t>
  </si>
  <si>
    <t xml:space="preserve">Rozebrání oplocení z vlnitého nebo profilového plechu hmotnosti do 50 kg včetně sloupků</t>
  </si>
  <si>
    <t xml:space="preserve">716461641</t>
  </si>
  <si>
    <t xml:space="preserve">51</t>
  </si>
  <si>
    <t xml:space="preserve">966073811</t>
  </si>
  <si>
    <t xml:space="preserve">Rozebrání vrat a vrátek k oplocení plochy do 6 m2</t>
  </si>
  <si>
    <t xml:space="preserve">-1906112833</t>
  </si>
  <si>
    <t xml:space="preserve">997</t>
  </si>
  <si>
    <t xml:space="preserve">Přesun sutě</t>
  </si>
  <si>
    <t xml:space="preserve">52</t>
  </si>
  <si>
    <t xml:space="preserve">997013111</t>
  </si>
  <si>
    <t xml:space="preserve">Vnitrostaveništní doprava suti a vybouraných hmot pro budovy v do 6 m s použitím mechanizace</t>
  </si>
  <si>
    <t xml:space="preserve">-65955933</t>
  </si>
  <si>
    <t xml:space="preserve">53</t>
  </si>
  <si>
    <t xml:space="preserve">997013501</t>
  </si>
  <si>
    <t xml:space="preserve">Odvoz suti a vybouraných hmot na skládku nebo meziskládku do 1 km se složením</t>
  </si>
  <si>
    <t xml:space="preserve">1866171168</t>
  </si>
  <si>
    <t xml:space="preserve">54</t>
  </si>
  <si>
    <t xml:space="preserve">997013509</t>
  </si>
  <si>
    <t xml:space="preserve">Příplatek k odvozu suti a vybouraných hmot na skládku ZKD 1 km přes 1 km</t>
  </si>
  <si>
    <t xml:space="preserve">-168429349</t>
  </si>
  <si>
    <t xml:space="preserve">55</t>
  </si>
  <si>
    <t xml:space="preserve">997013801</t>
  </si>
  <si>
    <t xml:space="preserve">Poplatek za uložení na skládce (skládkovné) stavebního odpadu</t>
  </si>
  <si>
    <t xml:space="preserve">-1219574819</t>
  </si>
  <si>
    <t xml:space="preserve">998</t>
  </si>
  <si>
    <t xml:space="preserve">Přesun hmot</t>
  </si>
  <si>
    <t xml:space="preserve">56</t>
  </si>
  <si>
    <t xml:space="preserve">998011001</t>
  </si>
  <si>
    <t xml:space="preserve">Přesun hmot pro budovy zděné v do 6 m</t>
  </si>
  <si>
    <t xml:space="preserve">1004003112</t>
  </si>
  <si>
    <t xml:space="preserve">PSV</t>
  </si>
  <si>
    <t xml:space="preserve">Práce a dodávky PSV</t>
  </si>
  <si>
    <t xml:space="preserve">764</t>
  </si>
  <si>
    <t xml:space="preserve">Konstrukce klempířské</t>
  </si>
  <si>
    <t xml:space="preserve">57</t>
  </si>
  <si>
    <t xml:space="preserve">764311404</t>
  </si>
  <si>
    <t xml:space="preserve">Lemování rovných zdí střech s krytinou u z Pz plechu rš 330 mm</t>
  </si>
  <si>
    <t xml:space="preserve">457025354</t>
  </si>
  <si>
    <t xml:space="preserve">58</t>
  </si>
  <si>
    <t xml:space="preserve">764511404</t>
  </si>
  <si>
    <t xml:space="preserve">Žlab podokapní půlkruhový z Pz plechu rš 330 mm</t>
  </si>
  <si>
    <t xml:space="preserve">-1987241056</t>
  </si>
  <si>
    <t xml:space="preserve">59</t>
  </si>
  <si>
    <t xml:space="preserve">764518422</t>
  </si>
  <si>
    <t xml:space="preserve">Svody kruhové včetně objímek, kolen, odskoků z Pz plechu průměru 100 mm</t>
  </si>
  <si>
    <t xml:space="preserve">1605925964</t>
  </si>
  <si>
    <t xml:space="preserve">60</t>
  </si>
  <si>
    <t xml:space="preserve">998764202</t>
  </si>
  <si>
    <t xml:space="preserve">Přesun hmot procentní pro konstrukce klempířské v objektech v do 12 m</t>
  </si>
  <si>
    <t xml:space="preserve">%</t>
  </si>
  <si>
    <t xml:space="preserve">1800228194</t>
  </si>
  <si>
    <t xml:space="preserve">767</t>
  </si>
  <si>
    <t xml:space="preserve">Konstrukce zámečnické</t>
  </si>
  <si>
    <t xml:space="preserve">61</t>
  </si>
  <si>
    <t xml:space="preserve">767-pc 1</t>
  </si>
  <si>
    <t xml:space="preserve">d+m zábradlí  u vstupu do kotelny z tahokovu v-1m</t>
  </si>
  <si>
    <t xml:space="preserve">-578657860</t>
  </si>
  <si>
    <t xml:space="preserve">62</t>
  </si>
  <si>
    <t xml:space="preserve">767-pc 2</t>
  </si>
  <si>
    <t xml:space="preserve">Oprava stávajících vrat do suterénu 160/350</t>
  </si>
  <si>
    <t xml:space="preserve">582722118</t>
  </si>
  <si>
    <t xml:space="preserve">63</t>
  </si>
  <si>
    <t xml:space="preserve">767-pc 3</t>
  </si>
  <si>
    <t xml:space="preserve">Demontáž přístřešku plechového na popelnice</t>
  </si>
  <si>
    <t xml:space="preserve">761732703</t>
  </si>
  <si>
    <t xml:space="preserve">64</t>
  </si>
  <si>
    <t xml:space="preserve">767-pc 4</t>
  </si>
  <si>
    <t xml:space="preserve">D+m přístřešku s tahokovu včetně vrátek 100/200, střecha  bude zastřešena průhlednou plast.krytinou vč.ok konstrukce</t>
  </si>
  <si>
    <t xml:space="preserve">2124219433</t>
  </si>
  <si>
    <t xml:space="preserve">65</t>
  </si>
  <si>
    <t xml:space="preserve">998767201</t>
  </si>
  <si>
    <t xml:space="preserve">Přesun hmot procentní pro zámečnické konstrukce v objektech v do 6 m</t>
  </si>
  <si>
    <t xml:space="preserve">-718997746</t>
  </si>
  <si>
    <t xml:space="preserve">783</t>
  </si>
  <si>
    <t xml:space="preserve">Dokončovací práce - nátěry</t>
  </si>
  <si>
    <t xml:space="preserve">66</t>
  </si>
  <si>
    <t xml:space="preserve">783306805</t>
  </si>
  <si>
    <t xml:space="preserve">Odstranění nátěru ze zámečnických konstrukcí opálením</t>
  </si>
  <si>
    <t xml:space="preserve">442450605</t>
  </si>
  <si>
    <t xml:space="preserve">67</t>
  </si>
  <si>
    <t xml:space="preserve">783314101</t>
  </si>
  <si>
    <t xml:space="preserve">Základní jednonásobný syntetický nátěr zámečnických konstrukcí</t>
  </si>
  <si>
    <t xml:space="preserve">1925693556</t>
  </si>
  <si>
    <t xml:space="preserve">68</t>
  </si>
  <si>
    <t xml:space="preserve">783315101</t>
  </si>
  <si>
    <t xml:space="preserve">Mezinátěr jednonásobný syntetický standardní zámečnických konstrukcí</t>
  </si>
  <si>
    <t xml:space="preserve">-2097039357</t>
  </si>
  <si>
    <t xml:space="preserve">69</t>
  </si>
  <si>
    <t xml:space="preserve">783317101</t>
  </si>
  <si>
    <t xml:space="preserve">Krycí jednonásobný syntetický standardní nátěr zámečnických konstrukcí</t>
  </si>
  <si>
    <t xml:space="preserve">2090231356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</si>
  <si>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</si>
  <si>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</si>
  <si>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</si>
  <si>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</si>
  <si>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70</t>
  </si>
  <si>
    <t xml:space="preserve">030001000</t>
  </si>
  <si>
    <t xml:space="preserve">1024</t>
  </si>
  <si>
    <t xml:space="preserve">152018350</t>
  </si>
  <si>
    <t xml:space="preserve">VRN6</t>
  </si>
  <si>
    <t xml:space="preserve">Územní vlivy</t>
  </si>
  <si>
    <t xml:space="preserve">71</t>
  </si>
  <si>
    <t xml:space="preserve">062002000</t>
  </si>
  <si>
    <t xml:space="preserve">Ztížené dopravní podmínky</t>
  </si>
  <si>
    <t xml:space="preserve">1140694355</t>
  </si>
  <si>
    <t xml:space="preserve">VRN7</t>
  </si>
  <si>
    <t xml:space="preserve">Provozní vlivy</t>
  </si>
  <si>
    <t xml:space="preserve">72</t>
  </si>
  <si>
    <t xml:space="preserve">072002000</t>
  </si>
  <si>
    <t xml:space="preserve">Silniční provoz</t>
  </si>
  <si>
    <t xml:space="preserve">-576031877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</si>
</sst>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Mendak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Terenní úpravy včetně napojení deštových svodů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Mendlovo nám.14,15.Brno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17. 2. 2020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ing.Ševelová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'Mendak - Terenní úpravy v...'!J28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'Mendak - Terenní úpravy v...'!P129</f>
        <v>0</v>
      </c>
      <c r="AV95" s="94" t="n">
        <f aca="false">'Mendak - Terenní úpravy v...'!J31</f>
        <v>0</v>
      </c>
      <c r="AW95" s="94" t="n">
        <f aca="false">'Mendak - Terenní úpravy v...'!J32</f>
        <v>0</v>
      </c>
      <c r="AX95" s="94" t="n">
        <f aca="false">'Mendak - Terenní úpravy v...'!J33</f>
        <v>0</v>
      </c>
      <c r="AY95" s="94" t="n">
        <f aca="false">'Mendak - Terenní úpravy v...'!J34</f>
        <v>0</v>
      </c>
      <c r="AZ95" s="94" t="n">
        <f aca="false">'Mendak - Terenní úpravy v...'!F31</f>
        <v>0</v>
      </c>
      <c r="BA95" s="94" t="n">
        <f aca="false">'Mendak - Terenní úpravy v...'!F32</f>
        <v>0</v>
      </c>
      <c r="BB95" s="94" t="n">
        <f aca="false">'Mendak - Terenní úpravy v...'!F33</f>
        <v>0</v>
      </c>
      <c r="BC95" s="94" t="n">
        <f aca="false">'Mendak - Terenní úpravy v...'!F34</f>
        <v>0</v>
      </c>
      <c r="BD95" s="96" t="n">
        <f aca="false">'Mendak - Terenní úpravy v...'!F35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endak - Terenní úpravy v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22"/>
  <sheetViews>
    <sheetView showFormulas="false" showGridLines="false" showRowColHeaders="true" showZeros="true" rightToLeft="false" tabSelected="true" showOutlineSymbols="true" defaultGridColor="true" view="normal" topLeftCell="A162" colorId="64" zoomScale="100" zoomScaleNormal="100" zoomScalePageLayoutView="100" workbookViewId="0">
      <selection pane="topLeft" activeCell="H196" activeCellId="0" sqref="H19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9" min="9" style="99" width="20.15"/>
    <col collapsed="false" customWidth="true" hidden="false" outlineLevel="0" max="11" min="10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0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101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10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3" t="s">
        <v>16</v>
      </c>
      <c r="F7" s="103"/>
      <c r="G7" s="103"/>
      <c r="H7" s="103"/>
      <c r="I7" s="10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10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04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04" t="s">
        <v>21</v>
      </c>
      <c r="J10" s="105" t="str">
        <f aca="false">'Rekapitulace stavby'!AN8</f>
        <v>17. 2. 2020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10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04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04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10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04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6" t="str">
        <f aca="false">'Rekapitulace stavby'!E14</f>
        <v>Vyplň údaj</v>
      </c>
      <c r="F16" s="106"/>
      <c r="G16" s="106"/>
      <c r="H16" s="106"/>
      <c r="I16" s="104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10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04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04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10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04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04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10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10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11" customFormat="true" ht="16.5" hidden="false" customHeight="true" outlineLevel="0" collapsed="false">
      <c r="A25" s="107"/>
      <c r="B25" s="108"/>
      <c r="C25" s="107"/>
      <c r="D25" s="107"/>
      <c r="E25" s="20"/>
      <c r="F25" s="20"/>
      <c r="G25" s="20"/>
      <c r="H25" s="20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10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11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13" t="s">
        <v>34</v>
      </c>
      <c r="E28" s="22"/>
      <c r="F28" s="22"/>
      <c r="G28" s="22"/>
      <c r="H28" s="22"/>
      <c r="I28" s="102"/>
      <c r="J28" s="114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5" t="s">
        <v>36</v>
      </c>
      <c r="G30" s="22"/>
      <c r="H30" s="22"/>
      <c r="I30" s="116" t="s">
        <v>35</v>
      </c>
      <c r="J30" s="115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7" t="s">
        <v>38</v>
      </c>
      <c r="E31" s="15" t="s">
        <v>39</v>
      </c>
      <c r="F31" s="118" t="n">
        <f aca="false">ROUND((SUM(BE129:BE221)),  2)</f>
        <v>0</v>
      </c>
      <c r="G31" s="22"/>
      <c r="H31" s="22"/>
      <c r="I31" s="119" t="n">
        <v>0.21</v>
      </c>
      <c r="J31" s="118" t="n">
        <f aca="false">ROUND(((SUM(BE129:BE221))*I31),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8" t="n">
        <f aca="false">ROUND((SUM(BF129:BF221)),  2)</f>
        <v>0</v>
      </c>
      <c r="G32" s="22"/>
      <c r="H32" s="22"/>
      <c r="I32" s="119" t="n">
        <v>0.15</v>
      </c>
      <c r="J32" s="118" t="n">
        <f aca="false">ROUND(((SUM(BF129:BF221))*I32),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8" t="n">
        <f aca="false">ROUND((SUM(BG129:BG221)),  2)</f>
        <v>0</v>
      </c>
      <c r="G33" s="22"/>
      <c r="H33" s="22"/>
      <c r="I33" s="119" t="n">
        <v>0.21</v>
      </c>
      <c r="J33" s="118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8" t="n">
        <f aca="false">ROUND((SUM(BH129:BH221)),  2)</f>
        <v>0</v>
      </c>
      <c r="G34" s="22"/>
      <c r="H34" s="22"/>
      <c r="I34" s="119" t="n">
        <v>0.15</v>
      </c>
      <c r="J34" s="118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8" t="n">
        <f aca="false">ROUND((SUM(BI129:BI221)),  2)</f>
        <v>0</v>
      </c>
      <c r="G35" s="22"/>
      <c r="H35" s="22"/>
      <c r="I35" s="119" t="n">
        <v>0</v>
      </c>
      <c r="J35" s="118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10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20"/>
      <c r="D37" s="121" t="s">
        <v>44</v>
      </c>
      <c r="E37" s="63"/>
      <c r="F37" s="63"/>
      <c r="G37" s="122" t="s">
        <v>45</v>
      </c>
      <c r="H37" s="123" t="s">
        <v>46</v>
      </c>
      <c r="I37" s="124"/>
      <c r="J37" s="125" t="n">
        <f aca="false">SUM(J28:J35)</f>
        <v>0</v>
      </c>
      <c r="K37" s="126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127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28" t="s">
        <v>50</v>
      </c>
      <c r="G61" s="42" t="s">
        <v>49</v>
      </c>
      <c r="H61" s="25"/>
      <c r="I61" s="129"/>
      <c r="J61" s="13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131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28" t="s">
        <v>50</v>
      </c>
      <c r="G76" s="42" t="s">
        <v>49</v>
      </c>
      <c r="H76" s="25"/>
      <c r="I76" s="129"/>
      <c r="J76" s="13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2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3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10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3" t="str">
        <f aca="false">E7</f>
        <v>Terenní úpravy včetně napojení deštových svodů</v>
      </c>
      <c r="F85" s="103"/>
      <c r="G85" s="103"/>
      <c r="H85" s="103"/>
      <c r="I85" s="10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10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Mendlovo nám.14,15.Brno</v>
      </c>
      <c r="G87" s="22"/>
      <c r="H87" s="22"/>
      <c r="I87" s="104" t="s">
        <v>21</v>
      </c>
      <c r="J87" s="105" t="str">
        <f aca="false">IF(J10="","",J10)</f>
        <v>17. 2. 2020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04" t="s">
        <v>29</v>
      </c>
      <c r="J89" s="134" t="str">
        <f aca="false">E19</f>
        <v>ing.Ševelová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04" t="s">
        <v>32</v>
      </c>
      <c r="J90" s="134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10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35" t="s">
        <v>84</v>
      </c>
      <c r="D92" s="120"/>
      <c r="E92" s="120"/>
      <c r="F92" s="120"/>
      <c r="G92" s="120"/>
      <c r="H92" s="120"/>
      <c r="I92" s="136"/>
      <c r="J92" s="137" t="s">
        <v>85</v>
      </c>
      <c r="K92" s="120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38" t="s">
        <v>86</v>
      </c>
      <c r="D94" s="22"/>
      <c r="E94" s="22"/>
      <c r="F94" s="22"/>
      <c r="G94" s="22"/>
      <c r="H94" s="22"/>
      <c r="I94" s="102"/>
      <c r="J94" s="114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39" customFormat="true" ht="24.95" hidden="false" customHeight="true" outlineLevel="0" collapsed="false">
      <c r="B95" s="140"/>
      <c r="D95" s="141" t="s">
        <v>88</v>
      </c>
      <c r="E95" s="142"/>
      <c r="F95" s="142"/>
      <c r="G95" s="142"/>
      <c r="H95" s="142"/>
      <c r="I95" s="143"/>
      <c r="J95" s="144" t="n">
        <f aca="false">J130</f>
        <v>0</v>
      </c>
      <c r="L95" s="140"/>
    </row>
    <row r="96" s="145" customFormat="true" ht="19.95" hidden="false" customHeight="true" outlineLevel="0" collapsed="false">
      <c r="B96" s="146"/>
      <c r="D96" s="147" t="s">
        <v>89</v>
      </c>
      <c r="E96" s="148"/>
      <c r="F96" s="148"/>
      <c r="G96" s="148"/>
      <c r="H96" s="148"/>
      <c r="I96" s="149"/>
      <c r="J96" s="150" t="n">
        <f aca="false">J131</f>
        <v>0</v>
      </c>
      <c r="L96" s="146"/>
    </row>
    <row r="97" s="145" customFormat="true" ht="19.95" hidden="false" customHeight="true" outlineLevel="0" collapsed="false">
      <c r="B97" s="146"/>
      <c r="D97" s="147" t="s">
        <v>90</v>
      </c>
      <c r="E97" s="148"/>
      <c r="F97" s="148"/>
      <c r="G97" s="148"/>
      <c r="H97" s="148"/>
      <c r="I97" s="149"/>
      <c r="J97" s="150" t="n">
        <f aca="false">J148</f>
        <v>0</v>
      </c>
      <c r="L97" s="146"/>
    </row>
    <row r="98" s="145" customFormat="true" ht="19.95" hidden="false" customHeight="true" outlineLevel="0" collapsed="false">
      <c r="B98" s="146"/>
      <c r="D98" s="147" t="s">
        <v>91</v>
      </c>
      <c r="E98" s="148"/>
      <c r="F98" s="148"/>
      <c r="G98" s="148"/>
      <c r="H98" s="148"/>
      <c r="I98" s="149"/>
      <c r="J98" s="150" t="n">
        <f aca="false">J153</f>
        <v>0</v>
      </c>
      <c r="L98" s="146"/>
    </row>
    <row r="99" s="145" customFormat="true" ht="19.95" hidden="false" customHeight="true" outlineLevel="0" collapsed="false">
      <c r="B99" s="146"/>
      <c r="D99" s="147" t="s">
        <v>92</v>
      </c>
      <c r="E99" s="148"/>
      <c r="F99" s="148"/>
      <c r="G99" s="148"/>
      <c r="H99" s="148"/>
      <c r="I99" s="149"/>
      <c r="J99" s="150" t="n">
        <f aca="false">J159</f>
        <v>0</v>
      </c>
      <c r="L99" s="146"/>
    </row>
    <row r="100" s="145" customFormat="true" ht="19.95" hidden="false" customHeight="true" outlineLevel="0" collapsed="false">
      <c r="B100" s="146"/>
      <c r="D100" s="147" t="s">
        <v>93</v>
      </c>
      <c r="E100" s="148"/>
      <c r="F100" s="148"/>
      <c r="G100" s="148"/>
      <c r="H100" s="148"/>
      <c r="I100" s="149"/>
      <c r="J100" s="150" t="n">
        <f aca="false">J169</f>
        <v>0</v>
      </c>
      <c r="L100" s="146"/>
    </row>
    <row r="101" s="145" customFormat="true" ht="19.95" hidden="false" customHeight="true" outlineLevel="0" collapsed="false">
      <c r="B101" s="146"/>
      <c r="D101" s="147" t="s">
        <v>94</v>
      </c>
      <c r="E101" s="148"/>
      <c r="F101" s="148"/>
      <c r="G101" s="148"/>
      <c r="H101" s="148"/>
      <c r="I101" s="149"/>
      <c r="J101" s="150" t="n">
        <f aca="false">J178</f>
        <v>0</v>
      </c>
      <c r="L101" s="146"/>
    </row>
    <row r="102" s="145" customFormat="true" ht="19.95" hidden="false" customHeight="true" outlineLevel="0" collapsed="false">
      <c r="B102" s="146"/>
      <c r="D102" s="147" t="s">
        <v>95</v>
      </c>
      <c r="E102" s="148"/>
      <c r="F102" s="148"/>
      <c r="G102" s="148"/>
      <c r="H102" s="148"/>
      <c r="I102" s="149"/>
      <c r="J102" s="150" t="n">
        <f aca="false">J191</f>
        <v>0</v>
      </c>
      <c r="L102" s="146"/>
    </row>
    <row r="103" s="145" customFormat="true" ht="19.95" hidden="false" customHeight="true" outlineLevel="0" collapsed="false">
      <c r="B103" s="146"/>
      <c r="D103" s="147" t="s">
        <v>96</v>
      </c>
      <c r="E103" s="148"/>
      <c r="F103" s="148"/>
      <c r="G103" s="148"/>
      <c r="H103" s="148"/>
      <c r="I103" s="149"/>
      <c r="J103" s="150" t="n">
        <f aca="false">J196</f>
        <v>0</v>
      </c>
      <c r="L103" s="146"/>
    </row>
    <row r="104" s="139" customFormat="true" ht="24.95" hidden="false" customHeight="true" outlineLevel="0" collapsed="false">
      <c r="B104" s="140"/>
      <c r="D104" s="141" t="s">
        <v>97</v>
      </c>
      <c r="E104" s="142"/>
      <c r="F104" s="142"/>
      <c r="G104" s="142"/>
      <c r="H104" s="142"/>
      <c r="I104" s="143"/>
      <c r="J104" s="144" t="n">
        <f aca="false">J198</f>
        <v>0</v>
      </c>
      <c r="L104" s="140"/>
    </row>
    <row r="105" s="145" customFormat="true" ht="19.95" hidden="false" customHeight="true" outlineLevel="0" collapsed="false">
      <c r="B105" s="146"/>
      <c r="D105" s="147" t="s">
        <v>98</v>
      </c>
      <c r="E105" s="148"/>
      <c r="F105" s="148"/>
      <c r="G105" s="148"/>
      <c r="H105" s="148"/>
      <c r="I105" s="149"/>
      <c r="J105" s="150" t="n">
        <f aca="false">J199</f>
        <v>0</v>
      </c>
      <c r="L105" s="146"/>
    </row>
    <row r="106" s="145" customFormat="true" ht="19.95" hidden="false" customHeight="true" outlineLevel="0" collapsed="false">
      <c r="B106" s="146"/>
      <c r="D106" s="147" t="s">
        <v>99</v>
      </c>
      <c r="E106" s="148"/>
      <c r="F106" s="148"/>
      <c r="G106" s="148"/>
      <c r="H106" s="148"/>
      <c r="I106" s="149"/>
      <c r="J106" s="150" t="n">
        <f aca="false">J204</f>
        <v>0</v>
      </c>
      <c r="L106" s="146"/>
    </row>
    <row r="107" s="145" customFormat="true" ht="19.95" hidden="false" customHeight="true" outlineLevel="0" collapsed="false">
      <c r="B107" s="146"/>
      <c r="D107" s="147" t="s">
        <v>100</v>
      </c>
      <c r="E107" s="148"/>
      <c r="F107" s="148"/>
      <c r="G107" s="148"/>
      <c r="H107" s="148"/>
      <c r="I107" s="149"/>
      <c r="J107" s="150" t="n">
        <f aca="false">J210</f>
        <v>0</v>
      </c>
      <c r="L107" s="146"/>
    </row>
    <row r="108" s="139" customFormat="true" ht="24.95" hidden="false" customHeight="true" outlineLevel="0" collapsed="false">
      <c r="B108" s="140"/>
      <c r="D108" s="141" t="s">
        <v>101</v>
      </c>
      <c r="E108" s="142"/>
      <c r="F108" s="142"/>
      <c r="G108" s="142"/>
      <c r="H108" s="142"/>
      <c r="I108" s="143"/>
      <c r="J108" s="144" t="n">
        <f aca="false">J215</f>
        <v>0</v>
      </c>
      <c r="L108" s="140"/>
    </row>
    <row r="109" s="145" customFormat="true" ht="19.95" hidden="false" customHeight="true" outlineLevel="0" collapsed="false">
      <c r="B109" s="146"/>
      <c r="D109" s="147" t="s">
        <v>102</v>
      </c>
      <c r="E109" s="148"/>
      <c r="F109" s="148"/>
      <c r="G109" s="148"/>
      <c r="H109" s="148"/>
      <c r="I109" s="149"/>
      <c r="J109" s="150" t="n">
        <f aca="false">J216</f>
        <v>0</v>
      </c>
      <c r="L109" s="146"/>
    </row>
    <row r="110" s="145" customFormat="true" ht="19.95" hidden="false" customHeight="true" outlineLevel="0" collapsed="false">
      <c r="B110" s="146"/>
      <c r="D110" s="147" t="s">
        <v>103</v>
      </c>
      <c r="E110" s="148"/>
      <c r="F110" s="148"/>
      <c r="G110" s="148"/>
      <c r="H110" s="148"/>
      <c r="I110" s="149"/>
      <c r="J110" s="150" t="n">
        <f aca="false">J218</f>
        <v>0</v>
      </c>
      <c r="L110" s="146"/>
    </row>
    <row r="111" s="145" customFormat="true" ht="19.95" hidden="false" customHeight="true" outlineLevel="0" collapsed="false">
      <c r="B111" s="146"/>
      <c r="D111" s="147" t="s">
        <v>104</v>
      </c>
      <c r="E111" s="148"/>
      <c r="F111" s="148"/>
      <c r="G111" s="148"/>
      <c r="H111" s="148"/>
      <c r="I111" s="149"/>
      <c r="J111" s="150" t="n">
        <f aca="false">J220</f>
        <v>0</v>
      </c>
      <c r="L111" s="146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10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132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133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105</v>
      </c>
      <c r="D118" s="22"/>
      <c r="E118" s="22"/>
      <c r="F118" s="22"/>
      <c r="G118" s="22"/>
      <c r="H118" s="22"/>
      <c r="I118" s="10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10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10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103" t="str">
        <f aca="false">E7</f>
        <v>Terenní úpravy včetně napojení deštových svodů</v>
      </c>
      <c r="F121" s="103"/>
      <c r="G121" s="103"/>
      <c r="H121" s="103"/>
      <c r="I121" s="10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10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Mendlovo nám.14,15.Brno</v>
      </c>
      <c r="G123" s="22"/>
      <c r="H123" s="22"/>
      <c r="I123" s="104" t="s">
        <v>21</v>
      </c>
      <c r="J123" s="105" t="str">
        <f aca="false">IF(J10="","",J10)</f>
        <v>17. 2. 2020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10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 husova 3,Brno</v>
      </c>
      <c r="G125" s="22"/>
      <c r="H125" s="22"/>
      <c r="I125" s="104" t="s">
        <v>29</v>
      </c>
      <c r="J125" s="134" t="str">
        <f aca="false">E19</f>
        <v>ing.Ševelová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04" t="s">
        <v>32</v>
      </c>
      <c r="J126" s="134" t="str">
        <f aca="false">E22</f>
        <v>ing.Ševelová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10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58" customFormat="true" ht="29.3" hidden="false" customHeight="true" outlineLevel="0" collapsed="false">
      <c r="A128" s="151"/>
      <c r="B128" s="152"/>
      <c r="C128" s="153" t="s">
        <v>106</v>
      </c>
      <c r="D128" s="154" t="s">
        <v>59</v>
      </c>
      <c r="E128" s="154" t="s">
        <v>55</v>
      </c>
      <c r="F128" s="154" t="s">
        <v>56</v>
      </c>
      <c r="G128" s="154" t="s">
        <v>107</v>
      </c>
      <c r="H128" s="154" t="s">
        <v>108</v>
      </c>
      <c r="I128" s="155" t="s">
        <v>109</v>
      </c>
      <c r="J128" s="154" t="s">
        <v>85</v>
      </c>
      <c r="K128" s="156" t="s">
        <v>110</v>
      </c>
      <c r="L128" s="157"/>
      <c r="M128" s="68"/>
      <c r="N128" s="69" t="s">
        <v>38</v>
      </c>
      <c r="O128" s="69" t="s">
        <v>111</v>
      </c>
      <c r="P128" s="69" t="s">
        <v>112</v>
      </c>
      <c r="Q128" s="69" t="s">
        <v>113</v>
      </c>
      <c r="R128" s="69" t="s">
        <v>114</v>
      </c>
      <c r="S128" s="69" t="s">
        <v>115</v>
      </c>
      <c r="T128" s="70" t="s">
        <v>116</v>
      </c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</row>
    <row r="129" s="27" customFormat="true" ht="22.8" hidden="false" customHeight="true" outlineLevel="0" collapsed="false">
      <c r="A129" s="22"/>
      <c r="B129" s="23"/>
      <c r="C129" s="76" t="s">
        <v>117</v>
      </c>
      <c r="D129" s="22"/>
      <c r="E129" s="22"/>
      <c r="F129" s="22"/>
      <c r="G129" s="22"/>
      <c r="H129" s="22"/>
      <c r="I129" s="102"/>
      <c r="J129" s="159" t="n">
        <f aca="false">BK129</f>
        <v>0</v>
      </c>
      <c r="K129" s="22"/>
      <c r="L129" s="23"/>
      <c r="M129" s="71"/>
      <c r="N129" s="58"/>
      <c r="O129" s="72"/>
      <c r="P129" s="160" t="n">
        <f aca="false">P130+P198+P215</f>
        <v>0</v>
      </c>
      <c r="Q129" s="72"/>
      <c r="R129" s="160" t="n">
        <f aca="false">R130+R198+R215</f>
        <v>69.21406625</v>
      </c>
      <c r="S129" s="72"/>
      <c r="T129" s="161" t="n">
        <f aca="false">T130+T198+T215</f>
        <v>82.979076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73</v>
      </c>
      <c r="AU129" s="3" t="s">
        <v>87</v>
      </c>
      <c r="BK129" s="162" t="n">
        <f aca="false">BK130+BK198+BK215</f>
        <v>0</v>
      </c>
    </row>
    <row r="130" s="163" customFormat="true" ht="25.9" hidden="false" customHeight="true" outlineLevel="0" collapsed="false">
      <c r="B130" s="164"/>
      <c r="D130" s="165" t="s">
        <v>73</v>
      </c>
      <c r="E130" s="166" t="s">
        <v>118</v>
      </c>
      <c r="F130" s="166" t="s">
        <v>119</v>
      </c>
      <c r="I130" s="167"/>
      <c r="J130" s="168" t="n">
        <f aca="false">BK130</f>
        <v>0</v>
      </c>
      <c r="L130" s="164"/>
      <c r="M130" s="169"/>
      <c r="N130" s="170"/>
      <c r="O130" s="170"/>
      <c r="P130" s="171" t="n">
        <f aca="false">P131+P148+P153+P159+P169+P178+P191+P196</f>
        <v>0</v>
      </c>
      <c r="Q130" s="170"/>
      <c r="R130" s="171" t="n">
        <f aca="false">R131+R148+R153+R159+R169+R178+R191+R196</f>
        <v>69.17828025</v>
      </c>
      <c r="S130" s="170"/>
      <c r="T130" s="172" t="n">
        <f aca="false">T131+T148+T153+T159+T169+T178+T191+T196</f>
        <v>82.979076</v>
      </c>
      <c r="AR130" s="165" t="s">
        <v>79</v>
      </c>
      <c r="AT130" s="173" t="s">
        <v>73</v>
      </c>
      <c r="AU130" s="173" t="s">
        <v>74</v>
      </c>
      <c r="AY130" s="165" t="s">
        <v>120</v>
      </c>
      <c r="BK130" s="174" t="n">
        <f aca="false">BK131+BK148+BK153+BK159+BK169+BK178+BK191+BK196</f>
        <v>0</v>
      </c>
    </row>
    <row r="131" s="163" customFormat="true" ht="22.8" hidden="false" customHeight="true" outlineLevel="0" collapsed="false">
      <c r="B131" s="164"/>
      <c r="D131" s="165" t="s">
        <v>73</v>
      </c>
      <c r="E131" s="175" t="s">
        <v>79</v>
      </c>
      <c r="F131" s="175" t="s">
        <v>121</v>
      </c>
      <c r="I131" s="167"/>
      <c r="J131" s="176" t="n">
        <f aca="false">BK131</f>
        <v>0</v>
      </c>
      <c r="L131" s="164"/>
      <c r="M131" s="169"/>
      <c r="N131" s="170"/>
      <c r="O131" s="170"/>
      <c r="P131" s="171" t="n">
        <f aca="false">SUM(P132:P147)</f>
        <v>0</v>
      </c>
      <c r="Q131" s="170"/>
      <c r="R131" s="171" t="n">
        <f aca="false">SUM(R132:R147)</f>
        <v>0.002022</v>
      </c>
      <c r="S131" s="170"/>
      <c r="T131" s="172" t="n">
        <f aca="false">SUM(T132:T147)</f>
        <v>0</v>
      </c>
      <c r="AR131" s="165" t="s">
        <v>79</v>
      </c>
      <c r="AT131" s="173" t="s">
        <v>73</v>
      </c>
      <c r="AU131" s="173" t="s">
        <v>79</v>
      </c>
      <c r="AY131" s="165" t="s">
        <v>120</v>
      </c>
      <c r="BK131" s="174" t="n">
        <f aca="false">SUM(BK132:BK147)</f>
        <v>0</v>
      </c>
    </row>
    <row r="132" s="27" customFormat="true" ht="21.75" hidden="false" customHeight="true" outlineLevel="0" collapsed="false">
      <c r="A132" s="22"/>
      <c r="B132" s="177"/>
      <c r="C132" s="178" t="s">
        <v>79</v>
      </c>
      <c r="D132" s="178" t="s">
        <v>122</v>
      </c>
      <c r="E132" s="179" t="s">
        <v>123</v>
      </c>
      <c r="F132" s="180" t="s">
        <v>124</v>
      </c>
      <c r="G132" s="181" t="s">
        <v>125</v>
      </c>
      <c r="H132" s="182" t="n">
        <v>72</v>
      </c>
      <c r="I132" s="183"/>
      <c r="J132" s="184" t="n">
        <f aca="false">ROUND(I132*H132,2)</f>
        <v>0</v>
      </c>
      <c r="K132" s="180" t="s">
        <v>126</v>
      </c>
      <c r="L132" s="23"/>
      <c r="M132" s="185"/>
      <c r="N132" s="186" t="s">
        <v>39</v>
      </c>
      <c r="O132" s="60"/>
      <c r="P132" s="187" t="n">
        <f aca="false">O132*H132</f>
        <v>0</v>
      </c>
      <c r="Q132" s="187" t="n">
        <v>0</v>
      </c>
      <c r="R132" s="187" t="n">
        <f aca="false">Q132*H132</f>
        <v>0</v>
      </c>
      <c r="S132" s="187" t="n">
        <v>0</v>
      </c>
      <c r="T132" s="188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9" t="s">
        <v>127</v>
      </c>
      <c r="AT132" s="189" t="s">
        <v>122</v>
      </c>
      <c r="AU132" s="189" t="s">
        <v>81</v>
      </c>
      <c r="AY132" s="3" t="s">
        <v>120</v>
      </c>
      <c r="BE132" s="190" t="n">
        <f aca="false">IF(N132="základní",J132,0)</f>
        <v>0</v>
      </c>
      <c r="BF132" s="190" t="n">
        <f aca="false">IF(N132="snížená",J132,0)</f>
        <v>0</v>
      </c>
      <c r="BG132" s="190" t="n">
        <f aca="false">IF(N132="zákl. přenesená",J132,0)</f>
        <v>0</v>
      </c>
      <c r="BH132" s="190" t="n">
        <f aca="false">IF(N132="sníž. přenesená",J132,0)</f>
        <v>0</v>
      </c>
      <c r="BI132" s="190" t="n">
        <f aca="false">IF(N132="nulová",J132,0)</f>
        <v>0</v>
      </c>
      <c r="BJ132" s="3" t="s">
        <v>79</v>
      </c>
      <c r="BK132" s="190" t="n">
        <f aca="false">ROUND(I132*H132,2)</f>
        <v>0</v>
      </c>
      <c r="BL132" s="3" t="s">
        <v>127</v>
      </c>
      <c r="BM132" s="189" t="s">
        <v>128</v>
      </c>
    </row>
    <row r="133" s="27" customFormat="true" ht="21.75" hidden="false" customHeight="true" outlineLevel="0" collapsed="false">
      <c r="A133" s="22"/>
      <c r="B133" s="177"/>
      <c r="C133" s="178" t="s">
        <v>81</v>
      </c>
      <c r="D133" s="178" t="s">
        <v>122</v>
      </c>
      <c r="E133" s="179" t="s">
        <v>129</v>
      </c>
      <c r="F133" s="180" t="s">
        <v>130</v>
      </c>
      <c r="G133" s="181" t="s">
        <v>125</v>
      </c>
      <c r="H133" s="182" t="n">
        <v>10.08</v>
      </c>
      <c r="I133" s="183"/>
      <c r="J133" s="184" t="n">
        <f aca="false">ROUND(I133*H133,2)</f>
        <v>0</v>
      </c>
      <c r="K133" s="180" t="s">
        <v>126</v>
      </c>
      <c r="L133" s="23"/>
      <c r="M133" s="185"/>
      <c r="N133" s="186" t="s">
        <v>39</v>
      </c>
      <c r="O133" s="60"/>
      <c r="P133" s="187" t="n">
        <f aca="false">O133*H133</f>
        <v>0</v>
      </c>
      <c r="Q133" s="187" t="n">
        <v>0</v>
      </c>
      <c r="R133" s="187" t="n">
        <f aca="false">Q133*H133</f>
        <v>0</v>
      </c>
      <c r="S133" s="187" t="n">
        <v>0</v>
      </c>
      <c r="T133" s="188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9" t="s">
        <v>127</v>
      </c>
      <c r="AT133" s="189" t="s">
        <v>122</v>
      </c>
      <c r="AU133" s="189" t="s">
        <v>81</v>
      </c>
      <c r="AY133" s="3" t="s">
        <v>120</v>
      </c>
      <c r="BE133" s="190" t="n">
        <f aca="false">IF(N133="základní",J133,0)</f>
        <v>0</v>
      </c>
      <c r="BF133" s="190" t="n">
        <f aca="false">IF(N133="snížená",J133,0)</f>
        <v>0</v>
      </c>
      <c r="BG133" s="190" t="n">
        <f aca="false">IF(N133="zákl. přenesená",J133,0)</f>
        <v>0</v>
      </c>
      <c r="BH133" s="190" t="n">
        <f aca="false">IF(N133="sníž. přenesená",J133,0)</f>
        <v>0</v>
      </c>
      <c r="BI133" s="190" t="n">
        <f aca="false">IF(N133="nulová",J133,0)</f>
        <v>0</v>
      </c>
      <c r="BJ133" s="3" t="s">
        <v>79</v>
      </c>
      <c r="BK133" s="190" t="n">
        <f aca="false">ROUND(I133*H133,2)</f>
        <v>0</v>
      </c>
      <c r="BL133" s="3" t="s">
        <v>127</v>
      </c>
      <c r="BM133" s="189" t="s">
        <v>131</v>
      </c>
    </row>
    <row r="134" s="27" customFormat="true" ht="33" hidden="false" customHeight="true" outlineLevel="0" collapsed="false">
      <c r="A134" s="22"/>
      <c r="B134" s="177"/>
      <c r="C134" s="178" t="s">
        <v>132</v>
      </c>
      <c r="D134" s="178" t="s">
        <v>122</v>
      </c>
      <c r="E134" s="179" t="s">
        <v>133</v>
      </c>
      <c r="F134" s="180" t="s">
        <v>134</v>
      </c>
      <c r="G134" s="181" t="s">
        <v>125</v>
      </c>
      <c r="H134" s="182" t="n">
        <v>2.103</v>
      </c>
      <c r="I134" s="183"/>
      <c r="J134" s="184" t="n">
        <f aca="false">ROUND(I134*H134,2)</f>
        <v>0</v>
      </c>
      <c r="K134" s="180" t="s">
        <v>126</v>
      </c>
      <c r="L134" s="23"/>
      <c r="M134" s="185"/>
      <c r="N134" s="186" t="s">
        <v>39</v>
      </c>
      <c r="O134" s="60"/>
      <c r="P134" s="187" t="n">
        <f aca="false">O134*H134</f>
        <v>0</v>
      </c>
      <c r="Q134" s="187" t="n">
        <v>0</v>
      </c>
      <c r="R134" s="187" t="n">
        <f aca="false">Q134*H134</f>
        <v>0</v>
      </c>
      <c r="S134" s="187" t="n">
        <v>0</v>
      </c>
      <c r="T134" s="188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9" t="s">
        <v>127</v>
      </c>
      <c r="AT134" s="189" t="s">
        <v>122</v>
      </c>
      <c r="AU134" s="189" t="s">
        <v>81</v>
      </c>
      <c r="AY134" s="3" t="s">
        <v>120</v>
      </c>
      <c r="BE134" s="190" t="n">
        <f aca="false">IF(N134="základní",J134,0)</f>
        <v>0</v>
      </c>
      <c r="BF134" s="190" t="n">
        <f aca="false">IF(N134="snížená",J134,0)</f>
        <v>0</v>
      </c>
      <c r="BG134" s="190" t="n">
        <f aca="false">IF(N134="zákl. přenesená",J134,0)</f>
        <v>0</v>
      </c>
      <c r="BH134" s="190" t="n">
        <f aca="false">IF(N134="sníž. přenesená",J134,0)</f>
        <v>0</v>
      </c>
      <c r="BI134" s="190" t="n">
        <f aca="false">IF(N134="nulová",J134,0)</f>
        <v>0</v>
      </c>
      <c r="BJ134" s="3" t="s">
        <v>79</v>
      </c>
      <c r="BK134" s="190" t="n">
        <f aca="false">ROUND(I134*H134,2)</f>
        <v>0</v>
      </c>
      <c r="BL134" s="3" t="s">
        <v>127</v>
      </c>
      <c r="BM134" s="189" t="s">
        <v>135</v>
      </c>
    </row>
    <row r="135" s="27" customFormat="true" ht="21.75" hidden="false" customHeight="true" outlineLevel="0" collapsed="false">
      <c r="A135" s="22"/>
      <c r="B135" s="177"/>
      <c r="C135" s="178" t="s">
        <v>127</v>
      </c>
      <c r="D135" s="178" t="s">
        <v>122</v>
      </c>
      <c r="E135" s="179" t="s">
        <v>136</v>
      </c>
      <c r="F135" s="180" t="s">
        <v>137</v>
      </c>
      <c r="G135" s="181" t="s">
        <v>125</v>
      </c>
      <c r="H135" s="182" t="n">
        <v>76.63</v>
      </c>
      <c r="I135" s="183"/>
      <c r="J135" s="184" t="n">
        <f aca="false">ROUND(I135*H135,2)</f>
        <v>0</v>
      </c>
      <c r="K135" s="180" t="s">
        <v>126</v>
      </c>
      <c r="L135" s="23"/>
      <c r="M135" s="185"/>
      <c r="N135" s="186" t="s">
        <v>39</v>
      </c>
      <c r="O135" s="60"/>
      <c r="P135" s="187" t="n">
        <f aca="false">O135*H135</f>
        <v>0</v>
      </c>
      <c r="Q135" s="187" t="n">
        <v>0</v>
      </c>
      <c r="R135" s="187" t="n">
        <f aca="false">Q135*H135</f>
        <v>0</v>
      </c>
      <c r="S135" s="187" t="n">
        <v>0</v>
      </c>
      <c r="T135" s="188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9" t="s">
        <v>127</v>
      </c>
      <c r="AT135" s="189" t="s">
        <v>122</v>
      </c>
      <c r="AU135" s="189" t="s">
        <v>81</v>
      </c>
      <c r="AY135" s="3" t="s">
        <v>120</v>
      </c>
      <c r="BE135" s="190" t="n">
        <f aca="false">IF(N135="základní",J135,0)</f>
        <v>0</v>
      </c>
      <c r="BF135" s="190" t="n">
        <f aca="false">IF(N135="snížená",J135,0)</f>
        <v>0</v>
      </c>
      <c r="BG135" s="190" t="n">
        <f aca="false">IF(N135="zákl. přenesená",J135,0)</f>
        <v>0</v>
      </c>
      <c r="BH135" s="190" t="n">
        <f aca="false">IF(N135="sníž. přenesená",J135,0)</f>
        <v>0</v>
      </c>
      <c r="BI135" s="190" t="n">
        <f aca="false">IF(N135="nulová",J135,0)</f>
        <v>0</v>
      </c>
      <c r="BJ135" s="3" t="s">
        <v>79</v>
      </c>
      <c r="BK135" s="190" t="n">
        <f aca="false">ROUND(I135*H135,2)</f>
        <v>0</v>
      </c>
      <c r="BL135" s="3" t="s">
        <v>127</v>
      </c>
      <c r="BM135" s="189" t="s">
        <v>138</v>
      </c>
    </row>
    <row r="136" s="27" customFormat="true" ht="33" hidden="false" customHeight="true" outlineLevel="0" collapsed="false">
      <c r="A136" s="22"/>
      <c r="B136" s="177"/>
      <c r="C136" s="178" t="s">
        <v>139</v>
      </c>
      <c r="D136" s="178" t="s">
        <v>122</v>
      </c>
      <c r="E136" s="179" t="s">
        <v>140</v>
      </c>
      <c r="F136" s="180" t="s">
        <v>141</v>
      </c>
      <c r="G136" s="181" t="s">
        <v>125</v>
      </c>
      <c r="H136" s="182" t="n">
        <v>766.3</v>
      </c>
      <c r="I136" s="183"/>
      <c r="J136" s="184" t="n">
        <f aca="false">ROUND(I136*H136,2)</f>
        <v>0</v>
      </c>
      <c r="K136" s="180" t="s">
        <v>126</v>
      </c>
      <c r="L136" s="23"/>
      <c r="M136" s="185"/>
      <c r="N136" s="186" t="s">
        <v>39</v>
      </c>
      <c r="O136" s="60"/>
      <c r="P136" s="187" t="n">
        <f aca="false">O136*H136</f>
        <v>0</v>
      </c>
      <c r="Q136" s="187" t="n">
        <v>0</v>
      </c>
      <c r="R136" s="187" t="n">
        <f aca="false">Q136*H136</f>
        <v>0</v>
      </c>
      <c r="S136" s="187" t="n">
        <v>0</v>
      </c>
      <c r="T136" s="188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9" t="s">
        <v>127</v>
      </c>
      <c r="AT136" s="189" t="s">
        <v>122</v>
      </c>
      <c r="AU136" s="189" t="s">
        <v>81</v>
      </c>
      <c r="AY136" s="3" t="s">
        <v>120</v>
      </c>
      <c r="BE136" s="190" t="n">
        <f aca="false">IF(N136="základní",J136,0)</f>
        <v>0</v>
      </c>
      <c r="BF136" s="190" t="n">
        <f aca="false">IF(N136="snížená",J136,0)</f>
        <v>0</v>
      </c>
      <c r="BG136" s="190" t="n">
        <f aca="false">IF(N136="zákl. přenesená",J136,0)</f>
        <v>0</v>
      </c>
      <c r="BH136" s="190" t="n">
        <f aca="false">IF(N136="sníž. přenesená",J136,0)</f>
        <v>0</v>
      </c>
      <c r="BI136" s="190" t="n">
        <f aca="false">IF(N136="nulová",J136,0)</f>
        <v>0</v>
      </c>
      <c r="BJ136" s="3" t="s">
        <v>79</v>
      </c>
      <c r="BK136" s="190" t="n">
        <f aca="false">ROUND(I136*H136,2)</f>
        <v>0</v>
      </c>
      <c r="BL136" s="3" t="s">
        <v>127</v>
      </c>
      <c r="BM136" s="189" t="s">
        <v>142</v>
      </c>
    </row>
    <row r="137" s="27" customFormat="true" ht="21.75" hidden="false" customHeight="true" outlineLevel="0" collapsed="false">
      <c r="A137" s="22"/>
      <c r="B137" s="177"/>
      <c r="C137" s="178" t="s">
        <v>143</v>
      </c>
      <c r="D137" s="178" t="s">
        <v>122</v>
      </c>
      <c r="E137" s="179" t="s">
        <v>144</v>
      </c>
      <c r="F137" s="180" t="s">
        <v>145</v>
      </c>
      <c r="G137" s="181" t="s">
        <v>146</v>
      </c>
      <c r="H137" s="182" t="n">
        <v>114.945</v>
      </c>
      <c r="I137" s="183"/>
      <c r="J137" s="184" t="n">
        <f aca="false">ROUND(I137*H137,2)</f>
        <v>0</v>
      </c>
      <c r="K137" s="180" t="s">
        <v>126</v>
      </c>
      <c r="L137" s="23"/>
      <c r="M137" s="185"/>
      <c r="N137" s="186" t="s">
        <v>39</v>
      </c>
      <c r="O137" s="60"/>
      <c r="P137" s="187" t="n">
        <f aca="false">O137*H137</f>
        <v>0</v>
      </c>
      <c r="Q137" s="187" t="n">
        <v>0</v>
      </c>
      <c r="R137" s="187" t="n">
        <f aca="false">Q137*H137</f>
        <v>0</v>
      </c>
      <c r="S137" s="187" t="n">
        <v>0</v>
      </c>
      <c r="T137" s="188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9" t="s">
        <v>127</v>
      </c>
      <c r="AT137" s="189" t="s">
        <v>122</v>
      </c>
      <c r="AU137" s="189" t="s">
        <v>81</v>
      </c>
      <c r="AY137" s="3" t="s">
        <v>120</v>
      </c>
      <c r="BE137" s="190" t="n">
        <f aca="false">IF(N137="základní",J137,0)</f>
        <v>0</v>
      </c>
      <c r="BF137" s="190" t="n">
        <f aca="false">IF(N137="snížená",J137,0)</f>
        <v>0</v>
      </c>
      <c r="BG137" s="190" t="n">
        <f aca="false">IF(N137="zákl. přenesená",J137,0)</f>
        <v>0</v>
      </c>
      <c r="BH137" s="190" t="n">
        <f aca="false">IF(N137="sníž. přenesená",J137,0)</f>
        <v>0</v>
      </c>
      <c r="BI137" s="190" t="n">
        <f aca="false">IF(N137="nulová",J137,0)</f>
        <v>0</v>
      </c>
      <c r="BJ137" s="3" t="s">
        <v>79</v>
      </c>
      <c r="BK137" s="190" t="n">
        <f aca="false">ROUND(I137*H137,2)</f>
        <v>0</v>
      </c>
      <c r="BL137" s="3" t="s">
        <v>127</v>
      </c>
      <c r="BM137" s="189" t="s">
        <v>147</v>
      </c>
    </row>
    <row r="138" s="27" customFormat="true" ht="16.5" hidden="false" customHeight="true" outlineLevel="0" collapsed="false">
      <c r="A138" s="22"/>
      <c r="B138" s="177"/>
      <c r="C138" s="178" t="s">
        <v>148</v>
      </c>
      <c r="D138" s="178" t="s">
        <v>122</v>
      </c>
      <c r="E138" s="179" t="s">
        <v>149</v>
      </c>
      <c r="F138" s="180" t="s">
        <v>150</v>
      </c>
      <c r="G138" s="181" t="s">
        <v>125</v>
      </c>
      <c r="H138" s="182" t="n">
        <v>76.63</v>
      </c>
      <c r="I138" s="183"/>
      <c r="J138" s="184" t="n">
        <f aca="false">ROUND(I138*H138,2)</f>
        <v>0</v>
      </c>
      <c r="K138" s="180" t="s">
        <v>126</v>
      </c>
      <c r="L138" s="23"/>
      <c r="M138" s="185"/>
      <c r="N138" s="186" t="s">
        <v>39</v>
      </c>
      <c r="O138" s="60"/>
      <c r="P138" s="187" t="n">
        <f aca="false">O138*H138</f>
        <v>0</v>
      </c>
      <c r="Q138" s="187" t="n">
        <v>0</v>
      </c>
      <c r="R138" s="187" t="n">
        <f aca="false">Q138*H138</f>
        <v>0</v>
      </c>
      <c r="S138" s="187" t="n">
        <v>0</v>
      </c>
      <c r="T138" s="188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9" t="s">
        <v>127</v>
      </c>
      <c r="AT138" s="189" t="s">
        <v>122</v>
      </c>
      <c r="AU138" s="189" t="s">
        <v>81</v>
      </c>
      <c r="AY138" s="3" t="s">
        <v>120</v>
      </c>
      <c r="BE138" s="190" t="n">
        <f aca="false">IF(N138="základní",J138,0)</f>
        <v>0</v>
      </c>
      <c r="BF138" s="190" t="n">
        <f aca="false">IF(N138="snížená",J138,0)</f>
        <v>0</v>
      </c>
      <c r="BG138" s="190" t="n">
        <f aca="false">IF(N138="zákl. přenesená",J138,0)</f>
        <v>0</v>
      </c>
      <c r="BH138" s="190" t="n">
        <f aca="false">IF(N138="sníž. přenesená",J138,0)</f>
        <v>0</v>
      </c>
      <c r="BI138" s="190" t="n">
        <f aca="false">IF(N138="nulová",J138,0)</f>
        <v>0</v>
      </c>
      <c r="BJ138" s="3" t="s">
        <v>79</v>
      </c>
      <c r="BK138" s="190" t="n">
        <f aca="false">ROUND(I138*H138,2)</f>
        <v>0</v>
      </c>
      <c r="BL138" s="3" t="s">
        <v>127</v>
      </c>
      <c r="BM138" s="189" t="s">
        <v>151</v>
      </c>
    </row>
    <row r="139" s="27" customFormat="true" ht="21.75" hidden="false" customHeight="true" outlineLevel="0" collapsed="false">
      <c r="A139" s="22"/>
      <c r="B139" s="177"/>
      <c r="C139" s="178" t="s">
        <v>152</v>
      </c>
      <c r="D139" s="178" t="s">
        <v>122</v>
      </c>
      <c r="E139" s="179" t="s">
        <v>153</v>
      </c>
      <c r="F139" s="180" t="s">
        <v>154</v>
      </c>
      <c r="G139" s="181" t="s">
        <v>125</v>
      </c>
      <c r="H139" s="182" t="n">
        <v>7.56</v>
      </c>
      <c r="I139" s="183"/>
      <c r="J139" s="184" t="n">
        <f aca="false">ROUND(I139*H139,2)</f>
        <v>0</v>
      </c>
      <c r="K139" s="180" t="s">
        <v>126</v>
      </c>
      <c r="L139" s="23"/>
      <c r="M139" s="185"/>
      <c r="N139" s="186" t="s">
        <v>39</v>
      </c>
      <c r="O139" s="60"/>
      <c r="P139" s="187" t="n">
        <f aca="false">O139*H139</f>
        <v>0</v>
      </c>
      <c r="Q139" s="187" t="n">
        <v>0</v>
      </c>
      <c r="R139" s="187" t="n">
        <f aca="false">Q139*H139</f>
        <v>0</v>
      </c>
      <c r="S139" s="187" t="n">
        <v>0</v>
      </c>
      <c r="T139" s="188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9" t="s">
        <v>127</v>
      </c>
      <c r="AT139" s="189" t="s">
        <v>122</v>
      </c>
      <c r="AU139" s="189" t="s">
        <v>81</v>
      </c>
      <c r="AY139" s="3" t="s">
        <v>120</v>
      </c>
      <c r="BE139" s="190" t="n">
        <f aca="false">IF(N139="základní",J139,0)</f>
        <v>0</v>
      </c>
      <c r="BF139" s="190" t="n">
        <f aca="false">IF(N139="snížená",J139,0)</f>
        <v>0</v>
      </c>
      <c r="BG139" s="190" t="n">
        <f aca="false">IF(N139="zákl. přenesená",J139,0)</f>
        <v>0</v>
      </c>
      <c r="BH139" s="190" t="n">
        <f aca="false">IF(N139="sníž. přenesená",J139,0)</f>
        <v>0</v>
      </c>
      <c r="BI139" s="190" t="n">
        <f aca="false">IF(N139="nulová",J139,0)</f>
        <v>0</v>
      </c>
      <c r="BJ139" s="3" t="s">
        <v>79</v>
      </c>
      <c r="BK139" s="190" t="n">
        <f aca="false">ROUND(I139*H139,2)</f>
        <v>0</v>
      </c>
      <c r="BL139" s="3" t="s">
        <v>127</v>
      </c>
      <c r="BM139" s="189" t="s">
        <v>155</v>
      </c>
    </row>
    <row r="140" s="27" customFormat="true" ht="21.75" hidden="false" customHeight="true" outlineLevel="0" collapsed="false">
      <c r="A140" s="22"/>
      <c r="B140" s="177"/>
      <c r="C140" s="178" t="s">
        <v>156</v>
      </c>
      <c r="D140" s="178" t="s">
        <v>122</v>
      </c>
      <c r="E140" s="179" t="s">
        <v>157</v>
      </c>
      <c r="F140" s="180" t="s">
        <v>158</v>
      </c>
      <c r="G140" s="181" t="s">
        <v>125</v>
      </c>
      <c r="H140" s="182" t="n">
        <v>7.56</v>
      </c>
      <c r="I140" s="183"/>
      <c r="J140" s="184" t="n">
        <f aca="false">ROUND(I140*H140,2)</f>
        <v>0</v>
      </c>
      <c r="K140" s="180" t="s">
        <v>126</v>
      </c>
      <c r="L140" s="23"/>
      <c r="M140" s="185"/>
      <c r="N140" s="186" t="s">
        <v>39</v>
      </c>
      <c r="O140" s="60"/>
      <c r="P140" s="187" t="n">
        <f aca="false">O140*H140</f>
        <v>0</v>
      </c>
      <c r="Q140" s="187" t="n">
        <v>0</v>
      </c>
      <c r="R140" s="187" t="n">
        <f aca="false">Q140*H140</f>
        <v>0</v>
      </c>
      <c r="S140" s="187" t="n">
        <v>0</v>
      </c>
      <c r="T140" s="188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9" t="s">
        <v>127</v>
      </c>
      <c r="AT140" s="189" t="s">
        <v>122</v>
      </c>
      <c r="AU140" s="189" t="s">
        <v>81</v>
      </c>
      <c r="AY140" s="3" t="s">
        <v>120</v>
      </c>
      <c r="BE140" s="190" t="n">
        <f aca="false">IF(N140="základní",J140,0)</f>
        <v>0</v>
      </c>
      <c r="BF140" s="190" t="n">
        <f aca="false">IF(N140="snížená",J140,0)</f>
        <v>0</v>
      </c>
      <c r="BG140" s="190" t="n">
        <f aca="false">IF(N140="zákl. přenesená",J140,0)</f>
        <v>0</v>
      </c>
      <c r="BH140" s="190" t="n">
        <f aca="false">IF(N140="sníž. přenesená",J140,0)</f>
        <v>0</v>
      </c>
      <c r="BI140" s="190" t="n">
        <f aca="false">IF(N140="nulová",J140,0)</f>
        <v>0</v>
      </c>
      <c r="BJ140" s="3" t="s">
        <v>79</v>
      </c>
      <c r="BK140" s="190" t="n">
        <f aca="false">ROUND(I140*H140,2)</f>
        <v>0</v>
      </c>
      <c r="BL140" s="3" t="s">
        <v>127</v>
      </c>
      <c r="BM140" s="189" t="s">
        <v>159</v>
      </c>
    </row>
    <row r="141" s="27" customFormat="true" ht="16.5" hidden="false" customHeight="true" outlineLevel="0" collapsed="false">
      <c r="A141" s="22"/>
      <c r="B141" s="177"/>
      <c r="C141" s="178" t="s">
        <v>160</v>
      </c>
      <c r="D141" s="178" t="s">
        <v>122</v>
      </c>
      <c r="E141" s="179" t="s">
        <v>161</v>
      </c>
      <c r="F141" s="180" t="s">
        <v>162</v>
      </c>
      <c r="G141" s="181" t="s">
        <v>163</v>
      </c>
      <c r="H141" s="182" t="n">
        <v>67.4</v>
      </c>
      <c r="I141" s="183"/>
      <c r="J141" s="184" t="n">
        <f aca="false">ROUND(I141*H141,2)</f>
        <v>0</v>
      </c>
      <c r="K141" s="180" t="s">
        <v>126</v>
      </c>
      <c r="L141" s="23"/>
      <c r="M141" s="185"/>
      <c r="N141" s="186" t="s">
        <v>39</v>
      </c>
      <c r="O141" s="60"/>
      <c r="P141" s="187" t="n">
        <f aca="false">O141*H141</f>
        <v>0</v>
      </c>
      <c r="Q141" s="187" t="n">
        <v>0</v>
      </c>
      <c r="R141" s="187" t="n">
        <f aca="false">Q141*H141</f>
        <v>0</v>
      </c>
      <c r="S141" s="187" t="n">
        <v>0</v>
      </c>
      <c r="T141" s="188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9" t="s">
        <v>127</v>
      </c>
      <c r="AT141" s="189" t="s">
        <v>122</v>
      </c>
      <c r="AU141" s="189" t="s">
        <v>81</v>
      </c>
      <c r="AY141" s="3" t="s">
        <v>120</v>
      </c>
      <c r="BE141" s="190" t="n">
        <f aca="false">IF(N141="základní",J141,0)</f>
        <v>0</v>
      </c>
      <c r="BF141" s="190" t="n">
        <f aca="false">IF(N141="snížená",J141,0)</f>
        <v>0</v>
      </c>
      <c r="BG141" s="190" t="n">
        <f aca="false">IF(N141="zákl. přenesená",J141,0)</f>
        <v>0</v>
      </c>
      <c r="BH141" s="190" t="n">
        <f aca="false">IF(N141="sníž. přenesená",J141,0)</f>
        <v>0</v>
      </c>
      <c r="BI141" s="190" t="n">
        <f aca="false">IF(N141="nulová",J141,0)</f>
        <v>0</v>
      </c>
      <c r="BJ141" s="3" t="s">
        <v>79</v>
      </c>
      <c r="BK141" s="190" t="n">
        <f aca="false">ROUND(I141*H141,2)</f>
        <v>0</v>
      </c>
      <c r="BL141" s="3" t="s">
        <v>127</v>
      </c>
      <c r="BM141" s="189" t="s">
        <v>164</v>
      </c>
    </row>
    <row r="142" s="27" customFormat="true" ht="16.5" hidden="false" customHeight="true" outlineLevel="0" collapsed="false">
      <c r="A142" s="22"/>
      <c r="B142" s="177"/>
      <c r="C142" s="191" t="s">
        <v>165</v>
      </c>
      <c r="D142" s="191" t="s">
        <v>166</v>
      </c>
      <c r="E142" s="192" t="s">
        <v>167</v>
      </c>
      <c r="F142" s="193" t="s">
        <v>168</v>
      </c>
      <c r="G142" s="194" t="s">
        <v>169</v>
      </c>
      <c r="H142" s="195" t="n">
        <v>2.022</v>
      </c>
      <c r="I142" s="196"/>
      <c r="J142" s="197" t="n">
        <f aca="false">ROUND(I142*H142,2)</f>
        <v>0</v>
      </c>
      <c r="K142" s="193" t="s">
        <v>126</v>
      </c>
      <c r="L142" s="198"/>
      <c r="M142" s="199"/>
      <c r="N142" s="200" t="s">
        <v>39</v>
      </c>
      <c r="O142" s="60"/>
      <c r="P142" s="187" t="n">
        <f aca="false">O142*H142</f>
        <v>0</v>
      </c>
      <c r="Q142" s="187" t="n">
        <v>0.001</v>
      </c>
      <c r="R142" s="187" t="n">
        <f aca="false">Q142*H142</f>
        <v>0.002022</v>
      </c>
      <c r="S142" s="187" t="n">
        <v>0</v>
      </c>
      <c r="T142" s="188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9" t="s">
        <v>152</v>
      </c>
      <c r="AT142" s="189" t="s">
        <v>166</v>
      </c>
      <c r="AU142" s="189" t="s">
        <v>81</v>
      </c>
      <c r="AY142" s="3" t="s">
        <v>120</v>
      </c>
      <c r="BE142" s="190" t="n">
        <f aca="false">IF(N142="základní",J142,0)</f>
        <v>0</v>
      </c>
      <c r="BF142" s="190" t="n">
        <f aca="false">IF(N142="snížená",J142,0)</f>
        <v>0</v>
      </c>
      <c r="BG142" s="190" t="n">
        <f aca="false">IF(N142="zákl. přenesená",J142,0)</f>
        <v>0</v>
      </c>
      <c r="BH142" s="190" t="n">
        <f aca="false">IF(N142="sníž. přenesená",J142,0)</f>
        <v>0</v>
      </c>
      <c r="BI142" s="190" t="n">
        <f aca="false">IF(N142="nulová",J142,0)</f>
        <v>0</v>
      </c>
      <c r="BJ142" s="3" t="s">
        <v>79</v>
      </c>
      <c r="BK142" s="190" t="n">
        <f aca="false">ROUND(I142*H142,2)</f>
        <v>0</v>
      </c>
      <c r="BL142" s="3" t="s">
        <v>127</v>
      </c>
      <c r="BM142" s="189" t="s">
        <v>170</v>
      </c>
    </row>
    <row r="143" s="201" customFormat="true" ht="12.8" hidden="false" customHeight="false" outlineLevel="0" collapsed="false">
      <c r="B143" s="202"/>
      <c r="D143" s="203" t="s">
        <v>171</v>
      </c>
      <c r="F143" s="204" t="s">
        <v>172</v>
      </c>
      <c r="H143" s="205" t="n">
        <v>2.022</v>
      </c>
      <c r="I143" s="206"/>
      <c r="L143" s="202"/>
      <c r="M143" s="207"/>
      <c r="N143" s="208"/>
      <c r="O143" s="208"/>
      <c r="P143" s="208"/>
      <c r="Q143" s="208"/>
      <c r="R143" s="208"/>
      <c r="S143" s="208"/>
      <c r="T143" s="209"/>
      <c r="AT143" s="210" t="s">
        <v>171</v>
      </c>
      <c r="AU143" s="210" t="s">
        <v>81</v>
      </c>
      <c r="AV143" s="201" t="s">
        <v>81</v>
      </c>
      <c r="AW143" s="201" t="s">
        <v>2</v>
      </c>
      <c r="AX143" s="201" t="s">
        <v>79</v>
      </c>
      <c r="AY143" s="210" t="s">
        <v>120</v>
      </c>
    </row>
    <row r="144" s="27" customFormat="true" ht="21.75" hidden="false" customHeight="true" outlineLevel="0" collapsed="false">
      <c r="A144" s="22"/>
      <c r="B144" s="177"/>
      <c r="C144" s="178" t="s">
        <v>173</v>
      </c>
      <c r="D144" s="178" t="s">
        <v>122</v>
      </c>
      <c r="E144" s="179" t="s">
        <v>174</v>
      </c>
      <c r="F144" s="180" t="s">
        <v>175</v>
      </c>
      <c r="G144" s="181" t="s">
        <v>163</v>
      </c>
      <c r="H144" s="182" t="n">
        <v>337</v>
      </c>
      <c r="I144" s="183"/>
      <c r="J144" s="184" t="n">
        <f aca="false">ROUND(I144*H144,2)</f>
        <v>0</v>
      </c>
      <c r="K144" s="180" t="s">
        <v>126</v>
      </c>
      <c r="L144" s="23"/>
      <c r="M144" s="185"/>
      <c r="N144" s="186" t="s">
        <v>39</v>
      </c>
      <c r="O144" s="60"/>
      <c r="P144" s="187" t="n">
        <f aca="false">O144*H144</f>
        <v>0</v>
      </c>
      <c r="Q144" s="187" t="n">
        <v>0</v>
      </c>
      <c r="R144" s="187" t="n">
        <f aca="false">Q144*H144</f>
        <v>0</v>
      </c>
      <c r="S144" s="187" t="n">
        <v>0</v>
      </c>
      <c r="T144" s="188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9" t="s">
        <v>127</v>
      </c>
      <c r="AT144" s="189" t="s">
        <v>122</v>
      </c>
      <c r="AU144" s="189" t="s">
        <v>81</v>
      </c>
      <c r="AY144" s="3" t="s">
        <v>120</v>
      </c>
      <c r="BE144" s="190" t="n">
        <f aca="false">IF(N144="základní",J144,0)</f>
        <v>0</v>
      </c>
      <c r="BF144" s="190" t="n">
        <f aca="false">IF(N144="snížená",J144,0)</f>
        <v>0</v>
      </c>
      <c r="BG144" s="190" t="n">
        <f aca="false">IF(N144="zákl. přenesená",J144,0)</f>
        <v>0</v>
      </c>
      <c r="BH144" s="190" t="n">
        <f aca="false">IF(N144="sníž. přenesená",J144,0)</f>
        <v>0</v>
      </c>
      <c r="BI144" s="190" t="n">
        <f aca="false">IF(N144="nulová",J144,0)</f>
        <v>0</v>
      </c>
      <c r="BJ144" s="3" t="s">
        <v>79</v>
      </c>
      <c r="BK144" s="190" t="n">
        <f aca="false">ROUND(I144*H144,2)</f>
        <v>0</v>
      </c>
      <c r="BL144" s="3" t="s">
        <v>127</v>
      </c>
      <c r="BM144" s="189" t="s">
        <v>176</v>
      </c>
    </row>
    <row r="145" s="27" customFormat="true" ht="21.75" hidden="false" customHeight="true" outlineLevel="0" collapsed="false">
      <c r="A145" s="22"/>
      <c r="B145" s="177"/>
      <c r="C145" s="178" t="s">
        <v>177</v>
      </c>
      <c r="D145" s="178" t="s">
        <v>122</v>
      </c>
      <c r="E145" s="179" t="s">
        <v>178</v>
      </c>
      <c r="F145" s="180" t="s">
        <v>179</v>
      </c>
      <c r="G145" s="181" t="s">
        <v>163</v>
      </c>
      <c r="H145" s="182" t="n">
        <v>337</v>
      </c>
      <c r="I145" s="183"/>
      <c r="J145" s="184" t="n">
        <f aca="false">ROUND(I145*H145,2)</f>
        <v>0</v>
      </c>
      <c r="K145" s="180" t="s">
        <v>126</v>
      </c>
      <c r="L145" s="23"/>
      <c r="M145" s="185"/>
      <c r="N145" s="186" t="s">
        <v>39</v>
      </c>
      <c r="O145" s="60"/>
      <c r="P145" s="187" t="n">
        <f aca="false">O145*H145</f>
        <v>0</v>
      </c>
      <c r="Q145" s="187" t="n">
        <v>0</v>
      </c>
      <c r="R145" s="187" t="n">
        <f aca="false">Q145*H145</f>
        <v>0</v>
      </c>
      <c r="S145" s="187" t="n">
        <v>0</v>
      </c>
      <c r="T145" s="188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9" t="s">
        <v>127</v>
      </c>
      <c r="AT145" s="189" t="s">
        <v>122</v>
      </c>
      <c r="AU145" s="189" t="s">
        <v>81</v>
      </c>
      <c r="AY145" s="3" t="s">
        <v>120</v>
      </c>
      <c r="BE145" s="190" t="n">
        <f aca="false">IF(N145="základní",J145,0)</f>
        <v>0</v>
      </c>
      <c r="BF145" s="190" t="n">
        <f aca="false">IF(N145="snížená",J145,0)</f>
        <v>0</v>
      </c>
      <c r="BG145" s="190" t="n">
        <f aca="false">IF(N145="zákl. přenesená",J145,0)</f>
        <v>0</v>
      </c>
      <c r="BH145" s="190" t="n">
        <f aca="false">IF(N145="sníž. přenesená",J145,0)</f>
        <v>0</v>
      </c>
      <c r="BI145" s="190" t="n">
        <f aca="false">IF(N145="nulová",J145,0)</f>
        <v>0</v>
      </c>
      <c r="BJ145" s="3" t="s">
        <v>79</v>
      </c>
      <c r="BK145" s="190" t="n">
        <f aca="false">ROUND(I145*H145,2)</f>
        <v>0</v>
      </c>
      <c r="BL145" s="3" t="s">
        <v>127</v>
      </c>
      <c r="BM145" s="189" t="s">
        <v>180</v>
      </c>
    </row>
    <row r="146" s="27" customFormat="true" ht="16.5" hidden="false" customHeight="true" outlineLevel="0" collapsed="false">
      <c r="A146" s="22"/>
      <c r="B146" s="177"/>
      <c r="C146" s="178" t="s">
        <v>181</v>
      </c>
      <c r="D146" s="178" t="s">
        <v>122</v>
      </c>
      <c r="E146" s="179" t="s">
        <v>182</v>
      </c>
      <c r="F146" s="180" t="s">
        <v>183</v>
      </c>
      <c r="G146" s="181" t="s">
        <v>125</v>
      </c>
      <c r="H146" s="182" t="n">
        <v>67</v>
      </c>
      <c r="I146" s="183"/>
      <c r="J146" s="184" t="n">
        <f aca="false">ROUND(I146*H146,2)</f>
        <v>0</v>
      </c>
      <c r="K146" s="180"/>
      <c r="L146" s="23"/>
      <c r="M146" s="185"/>
      <c r="N146" s="186" t="s">
        <v>39</v>
      </c>
      <c r="O146" s="60"/>
      <c r="P146" s="187" t="n">
        <f aca="false">O146*H146</f>
        <v>0</v>
      </c>
      <c r="Q146" s="187" t="n">
        <v>0</v>
      </c>
      <c r="R146" s="187" t="n">
        <f aca="false">Q146*H146</f>
        <v>0</v>
      </c>
      <c r="S146" s="187" t="n">
        <v>0</v>
      </c>
      <c r="T146" s="188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9" t="s">
        <v>127</v>
      </c>
      <c r="AT146" s="189" t="s">
        <v>122</v>
      </c>
      <c r="AU146" s="189" t="s">
        <v>81</v>
      </c>
      <c r="AY146" s="3" t="s">
        <v>120</v>
      </c>
      <c r="BE146" s="190" t="n">
        <f aca="false">IF(N146="základní",J146,0)</f>
        <v>0</v>
      </c>
      <c r="BF146" s="190" t="n">
        <f aca="false">IF(N146="snížená",J146,0)</f>
        <v>0</v>
      </c>
      <c r="BG146" s="190" t="n">
        <f aca="false">IF(N146="zákl. přenesená",J146,0)</f>
        <v>0</v>
      </c>
      <c r="BH146" s="190" t="n">
        <f aca="false">IF(N146="sníž. přenesená",J146,0)</f>
        <v>0</v>
      </c>
      <c r="BI146" s="190" t="n">
        <f aca="false">IF(N146="nulová",J146,0)</f>
        <v>0</v>
      </c>
      <c r="BJ146" s="3" t="s">
        <v>79</v>
      </c>
      <c r="BK146" s="190" t="n">
        <f aca="false">ROUND(I146*H146,2)</f>
        <v>0</v>
      </c>
      <c r="BL146" s="3" t="s">
        <v>127</v>
      </c>
      <c r="BM146" s="189" t="s">
        <v>184</v>
      </c>
    </row>
    <row r="147" s="27" customFormat="true" ht="21.75" hidden="false" customHeight="true" outlineLevel="0" collapsed="false">
      <c r="A147" s="22"/>
      <c r="B147" s="177"/>
      <c r="C147" s="178" t="s">
        <v>7</v>
      </c>
      <c r="D147" s="178" t="s">
        <v>122</v>
      </c>
      <c r="E147" s="179" t="s">
        <v>185</v>
      </c>
      <c r="F147" s="180" t="s">
        <v>186</v>
      </c>
      <c r="G147" s="181" t="s">
        <v>187</v>
      </c>
      <c r="H147" s="182" t="n">
        <v>10</v>
      </c>
      <c r="I147" s="183"/>
      <c r="J147" s="184" t="n">
        <f aca="false">ROUND(I147*H147,2)</f>
        <v>0</v>
      </c>
      <c r="K147" s="180"/>
      <c r="L147" s="23"/>
      <c r="M147" s="185"/>
      <c r="N147" s="186" t="s">
        <v>39</v>
      </c>
      <c r="O147" s="60"/>
      <c r="P147" s="187" t="n">
        <f aca="false">O147*H147</f>
        <v>0</v>
      </c>
      <c r="Q147" s="187" t="n">
        <v>0</v>
      </c>
      <c r="R147" s="187" t="n">
        <f aca="false">Q147*H147</f>
        <v>0</v>
      </c>
      <c r="S147" s="187" t="n">
        <v>0</v>
      </c>
      <c r="T147" s="188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9" t="s">
        <v>127</v>
      </c>
      <c r="AT147" s="189" t="s">
        <v>122</v>
      </c>
      <c r="AU147" s="189" t="s">
        <v>81</v>
      </c>
      <c r="AY147" s="3" t="s">
        <v>120</v>
      </c>
      <c r="BE147" s="190" t="n">
        <f aca="false">IF(N147="základní",J147,0)</f>
        <v>0</v>
      </c>
      <c r="BF147" s="190" t="n">
        <f aca="false">IF(N147="snížená",J147,0)</f>
        <v>0</v>
      </c>
      <c r="BG147" s="190" t="n">
        <f aca="false">IF(N147="zákl. přenesená",J147,0)</f>
        <v>0</v>
      </c>
      <c r="BH147" s="190" t="n">
        <f aca="false">IF(N147="sníž. přenesená",J147,0)</f>
        <v>0</v>
      </c>
      <c r="BI147" s="190" t="n">
        <f aca="false">IF(N147="nulová",J147,0)</f>
        <v>0</v>
      </c>
      <c r="BJ147" s="3" t="s">
        <v>79</v>
      </c>
      <c r="BK147" s="190" t="n">
        <f aca="false">ROUND(I147*H147,2)</f>
        <v>0</v>
      </c>
      <c r="BL147" s="3" t="s">
        <v>127</v>
      </c>
      <c r="BM147" s="189" t="s">
        <v>188</v>
      </c>
    </row>
    <row r="148" s="163" customFormat="true" ht="22.8" hidden="false" customHeight="true" outlineLevel="0" collapsed="false">
      <c r="B148" s="164"/>
      <c r="D148" s="165" t="s">
        <v>73</v>
      </c>
      <c r="E148" s="175" t="s">
        <v>132</v>
      </c>
      <c r="F148" s="175" t="s">
        <v>189</v>
      </c>
      <c r="I148" s="167"/>
      <c r="J148" s="176" t="n">
        <f aca="false">BK148</f>
        <v>0</v>
      </c>
      <c r="L148" s="164"/>
      <c r="M148" s="169"/>
      <c r="N148" s="170"/>
      <c r="O148" s="170"/>
      <c r="P148" s="171" t="n">
        <f aca="false">SUM(P149:P152)</f>
        <v>0</v>
      </c>
      <c r="Q148" s="170"/>
      <c r="R148" s="171" t="n">
        <f aca="false">SUM(R149:R152)</f>
        <v>21.406536</v>
      </c>
      <c r="S148" s="170"/>
      <c r="T148" s="172" t="n">
        <f aca="false">SUM(T149:T152)</f>
        <v>0</v>
      </c>
      <c r="AR148" s="165" t="s">
        <v>79</v>
      </c>
      <c r="AT148" s="173" t="s">
        <v>73</v>
      </c>
      <c r="AU148" s="173" t="s">
        <v>79</v>
      </c>
      <c r="AY148" s="165" t="s">
        <v>120</v>
      </c>
      <c r="BK148" s="174" t="n">
        <f aca="false">SUM(BK149:BK152)</f>
        <v>0</v>
      </c>
    </row>
    <row r="149" s="27" customFormat="true" ht="21.75" hidden="false" customHeight="true" outlineLevel="0" collapsed="false">
      <c r="A149" s="22"/>
      <c r="B149" s="177"/>
      <c r="C149" s="178" t="s">
        <v>190</v>
      </c>
      <c r="D149" s="178" t="s">
        <v>122</v>
      </c>
      <c r="E149" s="179" t="s">
        <v>191</v>
      </c>
      <c r="F149" s="180" t="s">
        <v>192</v>
      </c>
      <c r="G149" s="181" t="s">
        <v>187</v>
      </c>
      <c r="H149" s="182" t="n">
        <v>26</v>
      </c>
      <c r="I149" s="183"/>
      <c r="J149" s="184" t="n">
        <f aca="false">ROUND(I149*H149,2)</f>
        <v>0</v>
      </c>
      <c r="K149" s="180" t="s">
        <v>126</v>
      </c>
      <c r="L149" s="23"/>
      <c r="M149" s="185"/>
      <c r="N149" s="186" t="s">
        <v>39</v>
      </c>
      <c r="O149" s="60"/>
      <c r="P149" s="187" t="n">
        <f aca="false">O149*H149</f>
        <v>0</v>
      </c>
      <c r="Q149" s="187" t="n">
        <v>0.17489</v>
      </c>
      <c r="R149" s="187" t="n">
        <f aca="false">Q149*H149</f>
        <v>4.54714</v>
      </c>
      <c r="S149" s="187" t="n">
        <v>0</v>
      </c>
      <c r="T149" s="188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9" t="s">
        <v>127</v>
      </c>
      <c r="AT149" s="189" t="s">
        <v>122</v>
      </c>
      <c r="AU149" s="189" t="s">
        <v>81</v>
      </c>
      <c r="AY149" s="3" t="s">
        <v>120</v>
      </c>
      <c r="BE149" s="190" t="n">
        <f aca="false">IF(N149="základní",J149,0)</f>
        <v>0</v>
      </c>
      <c r="BF149" s="190" t="n">
        <f aca="false">IF(N149="snížená",J149,0)</f>
        <v>0</v>
      </c>
      <c r="BG149" s="190" t="n">
        <f aca="false">IF(N149="zákl. přenesená",J149,0)</f>
        <v>0</v>
      </c>
      <c r="BH149" s="190" t="n">
        <f aca="false">IF(N149="sníž. přenesená",J149,0)</f>
        <v>0</v>
      </c>
      <c r="BI149" s="190" t="n">
        <f aca="false">IF(N149="nulová",J149,0)</f>
        <v>0</v>
      </c>
      <c r="BJ149" s="3" t="s">
        <v>79</v>
      </c>
      <c r="BK149" s="190" t="n">
        <f aca="false">ROUND(I149*H149,2)</f>
        <v>0</v>
      </c>
      <c r="BL149" s="3" t="s">
        <v>127</v>
      </c>
      <c r="BM149" s="189" t="s">
        <v>193</v>
      </c>
    </row>
    <row r="150" s="27" customFormat="true" ht="21.75" hidden="false" customHeight="true" outlineLevel="0" collapsed="false">
      <c r="A150" s="22"/>
      <c r="B150" s="177"/>
      <c r="C150" s="178" t="s">
        <v>194</v>
      </c>
      <c r="D150" s="178" t="s">
        <v>122</v>
      </c>
      <c r="E150" s="179" t="s">
        <v>195</v>
      </c>
      <c r="F150" s="180" t="s">
        <v>196</v>
      </c>
      <c r="G150" s="181" t="s">
        <v>187</v>
      </c>
      <c r="H150" s="182" t="n">
        <v>1</v>
      </c>
      <c r="I150" s="183"/>
      <c r="J150" s="184" t="n">
        <f aca="false">ROUND(I150*H150,2)</f>
        <v>0</v>
      </c>
      <c r="K150" s="180"/>
      <c r="L150" s="23"/>
      <c r="M150" s="185"/>
      <c r="N150" s="186" t="s">
        <v>39</v>
      </c>
      <c r="O150" s="60"/>
      <c r="P150" s="187" t="n">
        <f aca="false">O150*H150</f>
        <v>0</v>
      </c>
      <c r="Q150" s="187" t="n">
        <v>0.17489</v>
      </c>
      <c r="R150" s="187" t="n">
        <f aca="false">Q150*H150</f>
        <v>0.17489</v>
      </c>
      <c r="S150" s="187" t="n">
        <v>0</v>
      </c>
      <c r="T150" s="188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89" t="s">
        <v>127</v>
      </c>
      <c r="AT150" s="189" t="s">
        <v>122</v>
      </c>
      <c r="AU150" s="189" t="s">
        <v>81</v>
      </c>
      <c r="AY150" s="3" t="s">
        <v>120</v>
      </c>
      <c r="BE150" s="190" t="n">
        <f aca="false">IF(N150="základní",J150,0)</f>
        <v>0</v>
      </c>
      <c r="BF150" s="190" t="n">
        <f aca="false">IF(N150="snížená",J150,0)</f>
        <v>0</v>
      </c>
      <c r="BG150" s="190" t="n">
        <f aca="false">IF(N150="zákl. přenesená",J150,0)</f>
        <v>0</v>
      </c>
      <c r="BH150" s="190" t="n">
        <f aca="false">IF(N150="sníž. přenesená",J150,0)</f>
        <v>0</v>
      </c>
      <c r="BI150" s="190" t="n">
        <f aca="false">IF(N150="nulová",J150,0)</f>
        <v>0</v>
      </c>
      <c r="BJ150" s="3" t="s">
        <v>79</v>
      </c>
      <c r="BK150" s="190" t="n">
        <f aca="false">ROUND(I150*H150,2)</f>
        <v>0</v>
      </c>
      <c r="BL150" s="3" t="s">
        <v>127</v>
      </c>
      <c r="BM150" s="189" t="s">
        <v>197</v>
      </c>
    </row>
    <row r="151" s="27" customFormat="true" ht="21.75" hidden="false" customHeight="true" outlineLevel="0" collapsed="false">
      <c r="A151" s="22"/>
      <c r="B151" s="177"/>
      <c r="C151" s="178" t="s">
        <v>198</v>
      </c>
      <c r="D151" s="178" t="s">
        <v>122</v>
      </c>
      <c r="E151" s="179" t="s">
        <v>199</v>
      </c>
      <c r="F151" s="180" t="s">
        <v>200</v>
      </c>
      <c r="G151" s="181" t="s">
        <v>201</v>
      </c>
      <c r="H151" s="182" t="n">
        <v>47.7</v>
      </c>
      <c r="I151" s="183"/>
      <c r="J151" s="184" t="n">
        <f aca="false">ROUND(I151*H151,2)</f>
        <v>0</v>
      </c>
      <c r="K151" s="180"/>
      <c r="L151" s="23"/>
      <c r="M151" s="185"/>
      <c r="N151" s="186" t="s">
        <v>39</v>
      </c>
      <c r="O151" s="60"/>
      <c r="P151" s="187" t="n">
        <f aca="false">O151*H151</f>
        <v>0</v>
      </c>
      <c r="Q151" s="187" t="n">
        <v>0.17489</v>
      </c>
      <c r="R151" s="187" t="n">
        <f aca="false">Q151*H151</f>
        <v>8.342253</v>
      </c>
      <c r="S151" s="187" t="n">
        <v>0</v>
      </c>
      <c r="T151" s="188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9" t="s">
        <v>127</v>
      </c>
      <c r="AT151" s="189" t="s">
        <v>122</v>
      </c>
      <c r="AU151" s="189" t="s">
        <v>81</v>
      </c>
      <c r="AY151" s="3" t="s">
        <v>120</v>
      </c>
      <c r="BE151" s="190" t="n">
        <f aca="false">IF(N151="základní",J151,0)</f>
        <v>0</v>
      </c>
      <c r="BF151" s="190" t="n">
        <f aca="false">IF(N151="snížená",J151,0)</f>
        <v>0</v>
      </c>
      <c r="BG151" s="190" t="n">
        <f aca="false">IF(N151="zákl. přenesená",J151,0)</f>
        <v>0</v>
      </c>
      <c r="BH151" s="190" t="n">
        <f aca="false">IF(N151="sníž. přenesená",J151,0)</f>
        <v>0</v>
      </c>
      <c r="BI151" s="190" t="n">
        <f aca="false">IF(N151="nulová",J151,0)</f>
        <v>0</v>
      </c>
      <c r="BJ151" s="3" t="s">
        <v>79</v>
      </c>
      <c r="BK151" s="190" t="n">
        <f aca="false">ROUND(I151*H151,2)</f>
        <v>0</v>
      </c>
      <c r="BL151" s="3" t="s">
        <v>127</v>
      </c>
      <c r="BM151" s="189" t="s">
        <v>202</v>
      </c>
    </row>
    <row r="152" s="27" customFormat="true" ht="16.5" hidden="false" customHeight="true" outlineLevel="0" collapsed="false">
      <c r="A152" s="22"/>
      <c r="B152" s="177"/>
      <c r="C152" s="178" t="s">
        <v>203</v>
      </c>
      <c r="D152" s="178" t="s">
        <v>122</v>
      </c>
      <c r="E152" s="179" t="s">
        <v>204</v>
      </c>
      <c r="F152" s="180" t="s">
        <v>205</v>
      </c>
      <c r="G152" s="181" t="s">
        <v>201</v>
      </c>
      <c r="H152" s="182" t="n">
        <v>47.7</v>
      </c>
      <c r="I152" s="183"/>
      <c r="J152" s="184" t="n">
        <f aca="false">ROUND(I152*H152,2)</f>
        <v>0</v>
      </c>
      <c r="K152" s="180"/>
      <c r="L152" s="23"/>
      <c r="M152" s="185"/>
      <c r="N152" s="186" t="s">
        <v>39</v>
      </c>
      <c r="O152" s="60"/>
      <c r="P152" s="187" t="n">
        <f aca="false">O152*H152</f>
        <v>0</v>
      </c>
      <c r="Q152" s="187" t="n">
        <v>0.17489</v>
      </c>
      <c r="R152" s="187" t="n">
        <f aca="false">Q152*H152</f>
        <v>8.342253</v>
      </c>
      <c r="S152" s="187" t="n">
        <v>0</v>
      </c>
      <c r="T152" s="188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9" t="s">
        <v>127</v>
      </c>
      <c r="AT152" s="189" t="s">
        <v>122</v>
      </c>
      <c r="AU152" s="189" t="s">
        <v>81</v>
      </c>
      <c r="AY152" s="3" t="s">
        <v>120</v>
      </c>
      <c r="BE152" s="190" t="n">
        <f aca="false">IF(N152="základní",J152,0)</f>
        <v>0</v>
      </c>
      <c r="BF152" s="190" t="n">
        <f aca="false">IF(N152="snížená",J152,0)</f>
        <v>0</v>
      </c>
      <c r="BG152" s="190" t="n">
        <f aca="false">IF(N152="zákl. přenesená",J152,0)</f>
        <v>0</v>
      </c>
      <c r="BH152" s="190" t="n">
        <f aca="false">IF(N152="sníž. přenesená",J152,0)</f>
        <v>0</v>
      </c>
      <c r="BI152" s="190" t="n">
        <f aca="false">IF(N152="nulová",J152,0)</f>
        <v>0</v>
      </c>
      <c r="BJ152" s="3" t="s">
        <v>79</v>
      </c>
      <c r="BK152" s="190" t="n">
        <f aca="false">ROUND(I152*H152,2)</f>
        <v>0</v>
      </c>
      <c r="BL152" s="3" t="s">
        <v>127</v>
      </c>
      <c r="BM152" s="189" t="s">
        <v>206</v>
      </c>
    </row>
    <row r="153" s="163" customFormat="true" ht="22.8" hidden="false" customHeight="true" outlineLevel="0" collapsed="false">
      <c r="B153" s="164"/>
      <c r="D153" s="165" t="s">
        <v>73</v>
      </c>
      <c r="E153" s="175" t="s">
        <v>127</v>
      </c>
      <c r="F153" s="175" t="s">
        <v>207</v>
      </c>
      <c r="I153" s="167"/>
      <c r="J153" s="176" t="n">
        <f aca="false">BK153</f>
        <v>0</v>
      </c>
      <c r="L153" s="164"/>
      <c r="M153" s="169"/>
      <c r="N153" s="170"/>
      <c r="O153" s="170"/>
      <c r="P153" s="171" t="n">
        <f aca="false">SUM(P154:P158)</f>
        <v>0</v>
      </c>
      <c r="Q153" s="170"/>
      <c r="R153" s="171" t="n">
        <f aca="false">SUM(R154:R158)</f>
        <v>0</v>
      </c>
      <c r="S153" s="170"/>
      <c r="T153" s="172" t="n">
        <f aca="false">SUM(T154:T158)</f>
        <v>0</v>
      </c>
      <c r="AR153" s="165" t="s">
        <v>79</v>
      </c>
      <c r="AT153" s="173" t="s">
        <v>73</v>
      </c>
      <c r="AU153" s="173" t="s">
        <v>79</v>
      </c>
      <c r="AY153" s="165" t="s">
        <v>120</v>
      </c>
      <c r="BK153" s="174" t="n">
        <f aca="false">SUM(BK154:BK158)</f>
        <v>0</v>
      </c>
    </row>
    <row r="154" s="27" customFormat="true" ht="21.75" hidden="false" customHeight="true" outlineLevel="0" collapsed="false">
      <c r="A154" s="22"/>
      <c r="B154" s="177"/>
      <c r="C154" s="178" t="s">
        <v>208</v>
      </c>
      <c r="D154" s="178" t="s">
        <v>122</v>
      </c>
      <c r="E154" s="179" t="s">
        <v>209</v>
      </c>
      <c r="F154" s="180" t="s">
        <v>210</v>
      </c>
      <c r="G154" s="181" t="s">
        <v>125</v>
      </c>
      <c r="H154" s="182" t="n">
        <v>3.48</v>
      </c>
      <c r="I154" s="183"/>
      <c r="J154" s="184" t="n">
        <f aca="false">ROUND(I154*H154,2)</f>
        <v>0</v>
      </c>
      <c r="K154" s="180" t="s">
        <v>126</v>
      </c>
      <c r="L154" s="23"/>
      <c r="M154" s="185"/>
      <c r="N154" s="186" t="s">
        <v>39</v>
      </c>
      <c r="O154" s="60"/>
      <c r="P154" s="187" t="n">
        <f aca="false">O154*H154</f>
        <v>0</v>
      </c>
      <c r="Q154" s="187" t="n">
        <v>0</v>
      </c>
      <c r="R154" s="187" t="n">
        <f aca="false">Q154*H154</f>
        <v>0</v>
      </c>
      <c r="S154" s="187" t="n">
        <v>0</v>
      </c>
      <c r="T154" s="188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9" t="s">
        <v>127</v>
      </c>
      <c r="AT154" s="189" t="s">
        <v>122</v>
      </c>
      <c r="AU154" s="189" t="s">
        <v>81</v>
      </c>
      <c r="AY154" s="3" t="s">
        <v>120</v>
      </c>
      <c r="BE154" s="190" t="n">
        <f aca="false">IF(N154="základní",J154,0)</f>
        <v>0</v>
      </c>
      <c r="BF154" s="190" t="n">
        <f aca="false">IF(N154="snížená",J154,0)</f>
        <v>0</v>
      </c>
      <c r="BG154" s="190" t="n">
        <f aca="false">IF(N154="zákl. přenesená",J154,0)</f>
        <v>0</v>
      </c>
      <c r="BH154" s="190" t="n">
        <f aca="false">IF(N154="sníž. přenesená",J154,0)</f>
        <v>0</v>
      </c>
      <c r="BI154" s="190" t="n">
        <f aca="false">IF(N154="nulová",J154,0)</f>
        <v>0</v>
      </c>
      <c r="BJ154" s="3" t="s">
        <v>79</v>
      </c>
      <c r="BK154" s="190" t="n">
        <f aca="false">ROUND(I154*H154,2)</f>
        <v>0</v>
      </c>
      <c r="BL154" s="3" t="s">
        <v>127</v>
      </c>
      <c r="BM154" s="189" t="s">
        <v>211</v>
      </c>
    </row>
    <row r="155" s="27" customFormat="true" ht="16.5" hidden="false" customHeight="true" outlineLevel="0" collapsed="false">
      <c r="A155" s="22"/>
      <c r="B155" s="177"/>
      <c r="C155" s="178" t="s">
        <v>6</v>
      </c>
      <c r="D155" s="178" t="s">
        <v>122</v>
      </c>
      <c r="E155" s="179" t="s">
        <v>212</v>
      </c>
      <c r="F155" s="180" t="s">
        <v>213</v>
      </c>
      <c r="G155" s="181" t="s">
        <v>214</v>
      </c>
      <c r="H155" s="182" t="n">
        <v>2</v>
      </c>
      <c r="I155" s="183"/>
      <c r="J155" s="184" t="n">
        <f aca="false">ROUND(I155*H155,2)</f>
        <v>0</v>
      </c>
      <c r="K155" s="180"/>
      <c r="L155" s="23"/>
      <c r="M155" s="185"/>
      <c r="N155" s="186" t="s">
        <v>39</v>
      </c>
      <c r="O155" s="60"/>
      <c r="P155" s="187" t="n">
        <f aca="false">O155*H155</f>
        <v>0</v>
      </c>
      <c r="Q155" s="187" t="n">
        <v>0</v>
      </c>
      <c r="R155" s="187" t="n">
        <f aca="false">Q155*H155</f>
        <v>0</v>
      </c>
      <c r="S155" s="187" t="n">
        <v>0</v>
      </c>
      <c r="T155" s="188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9" t="s">
        <v>127</v>
      </c>
      <c r="AT155" s="189" t="s">
        <v>122</v>
      </c>
      <c r="AU155" s="189" t="s">
        <v>81</v>
      </c>
      <c r="AY155" s="3" t="s">
        <v>120</v>
      </c>
      <c r="BE155" s="190" t="n">
        <f aca="false">IF(N155="základní",J155,0)</f>
        <v>0</v>
      </c>
      <c r="BF155" s="190" t="n">
        <f aca="false">IF(N155="snížená",J155,0)</f>
        <v>0</v>
      </c>
      <c r="BG155" s="190" t="n">
        <f aca="false">IF(N155="zákl. přenesená",J155,0)</f>
        <v>0</v>
      </c>
      <c r="BH155" s="190" t="n">
        <f aca="false">IF(N155="sníž. přenesená",J155,0)</f>
        <v>0</v>
      </c>
      <c r="BI155" s="190" t="n">
        <f aca="false">IF(N155="nulová",J155,0)</f>
        <v>0</v>
      </c>
      <c r="BJ155" s="3" t="s">
        <v>79</v>
      </c>
      <c r="BK155" s="190" t="n">
        <f aca="false">ROUND(I155*H155,2)</f>
        <v>0</v>
      </c>
      <c r="BL155" s="3" t="s">
        <v>127</v>
      </c>
      <c r="BM155" s="189" t="s">
        <v>215</v>
      </c>
    </row>
    <row r="156" s="27" customFormat="true" ht="16.5" hidden="false" customHeight="true" outlineLevel="0" collapsed="false">
      <c r="A156" s="22"/>
      <c r="B156" s="177"/>
      <c r="C156" s="178" t="s">
        <v>216</v>
      </c>
      <c r="D156" s="178" t="s">
        <v>122</v>
      </c>
      <c r="E156" s="179" t="s">
        <v>217</v>
      </c>
      <c r="F156" s="180" t="s">
        <v>218</v>
      </c>
      <c r="G156" s="181" t="s">
        <v>201</v>
      </c>
      <c r="H156" s="182" t="n">
        <v>29</v>
      </c>
      <c r="I156" s="183"/>
      <c r="J156" s="184" t="n">
        <f aca="false">ROUND(I156*H156,2)</f>
        <v>0</v>
      </c>
      <c r="K156" s="180"/>
      <c r="L156" s="23"/>
      <c r="M156" s="185"/>
      <c r="N156" s="186" t="s">
        <v>39</v>
      </c>
      <c r="O156" s="60"/>
      <c r="P156" s="187" t="n">
        <f aca="false">O156*H156</f>
        <v>0</v>
      </c>
      <c r="Q156" s="187" t="n">
        <v>0</v>
      </c>
      <c r="R156" s="187" t="n">
        <f aca="false">Q156*H156</f>
        <v>0</v>
      </c>
      <c r="S156" s="187" t="n">
        <v>0</v>
      </c>
      <c r="T156" s="188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9" t="s">
        <v>127</v>
      </c>
      <c r="AT156" s="189" t="s">
        <v>122</v>
      </c>
      <c r="AU156" s="189" t="s">
        <v>81</v>
      </c>
      <c r="AY156" s="3" t="s">
        <v>120</v>
      </c>
      <c r="BE156" s="190" t="n">
        <f aca="false">IF(N156="základní",J156,0)</f>
        <v>0</v>
      </c>
      <c r="BF156" s="190" t="n">
        <f aca="false">IF(N156="snížená",J156,0)</f>
        <v>0</v>
      </c>
      <c r="BG156" s="190" t="n">
        <f aca="false">IF(N156="zákl. přenesená",J156,0)</f>
        <v>0</v>
      </c>
      <c r="BH156" s="190" t="n">
        <f aca="false">IF(N156="sníž. přenesená",J156,0)</f>
        <v>0</v>
      </c>
      <c r="BI156" s="190" t="n">
        <f aca="false">IF(N156="nulová",J156,0)</f>
        <v>0</v>
      </c>
      <c r="BJ156" s="3" t="s">
        <v>79</v>
      </c>
      <c r="BK156" s="190" t="n">
        <f aca="false">ROUND(I156*H156,2)</f>
        <v>0</v>
      </c>
      <c r="BL156" s="3" t="s">
        <v>127</v>
      </c>
      <c r="BM156" s="189" t="s">
        <v>219</v>
      </c>
    </row>
    <row r="157" s="27" customFormat="true" ht="16.5" hidden="false" customHeight="true" outlineLevel="0" collapsed="false">
      <c r="A157" s="22"/>
      <c r="B157" s="177"/>
      <c r="C157" s="178" t="s">
        <v>220</v>
      </c>
      <c r="D157" s="178" t="s">
        <v>122</v>
      </c>
      <c r="E157" s="179" t="s">
        <v>221</v>
      </c>
      <c r="F157" s="180" t="s">
        <v>222</v>
      </c>
      <c r="G157" s="181" t="s">
        <v>214</v>
      </c>
      <c r="H157" s="182" t="n">
        <v>3</v>
      </c>
      <c r="I157" s="183"/>
      <c r="J157" s="184" t="n">
        <f aca="false">ROUND(I157*H157,2)</f>
        <v>0</v>
      </c>
      <c r="K157" s="180"/>
      <c r="L157" s="23"/>
      <c r="M157" s="185"/>
      <c r="N157" s="186" t="s">
        <v>39</v>
      </c>
      <c r="O157" s="60"/>
      <c r="P157" s="187" t="n">
        <f aca="false">O157*H157</f>
        <v>0</v>
      </c>
      <c r="Q157" s="187" t="n">
        <v>0</v>
      </c>
      <c r="R157" s="187" t="n">
        <f aca="false">Q157*H157</f>
        <v>0</v>
      </c>
      <c r="S157" s="187" t="n">
        <v>0</v>
      </c>
      <c r="T157" s="188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89" t="s">
        <v>127</v>
      </c>
      <c r="AT157" s="189" t="s">
        <v>122</v>
      </c>
      <c r="AU157" s="189" t="s">
        <v>81</v>
      </c>
      <c r="AY157" s="3" t="s">
        <v>120</v>
      </c>
      <c r="BE157" s="190" t="n">
        <f aca="false">IF(N157="základní",J157,0)</f>
        <v>0</v>
      </c>
      <c r="BF157" s="190" t="n">
        <f aca="false">IF(N157="snížená",J157,0)</f>
        <v>0</v>
      </c>
      <c r="BG157" s="190" t="n">
        <f aca="false">IF(N157="zákl. přenesená",J157,0)</f>
        <v>0</v>
      </c>
      <c r="BH157" s="190" t="n">
        <f aca="false">IF(N157="sníž. přenesená",J157,0)</f>
        <v>0</v>
      </c>
      <c r="BI157" s="190" t="n">
        <f aca="false">IF(N157="nulová",J157,0)</f>
        <v>0</v>
      </c>
      <c r="BJ157" s="3" t="s">
        <v>79</v>
      </c>
      <c r="BK157" s="190" t="n">
        <f aca="false">ROUND(I157*H157,2)</f>
        <v>0</v>
      </c>
      <c r="BL157" s="3" t="s">
        <v>127</v>
      </c>
      <c r="BM157" s="189" t="s">
        <v>223</v>
      </c>
    </row>
    <row r="158" s="27" customFormat="true" ht="16.5" hidden="false" customHeight="true" outlineLevel="0" collapsed="false">
      <c r="A158" s="22"/>
      <c r="B158" s="177"/>
      <c r="C158" s="178" t="s">
        <v>224</v>
      </c>
      <c r="D158" s="178" t="s">
        <v>122</v>
      </c>
      <c r="E158" s="179" t="s">
        <v>225</v>
      </c>
      <c r="F158" s="180" t="s">
        <v>226</v>
      </c>
      <c r="G158" s="181" t="s">
        <v>214</v>
      </c>
      <c r="H158" s="182" t="n">
        <v>1</v>
      </c>
      <c r="I158" s="183"/>
      <c r="J158" s="184" t="n">
        <f aca="false">ROUND(I158*H158,2)</f>
        <v>0</v>
      </c>
      <c r="K158" s="180"/>
      <c r="L158" s="23"/>
      <c r="M158" s="185"/>
      <c r="N158" s="186" t="s">
        <v>39</v>
      </c>
      <c r="O158" s="60"/>
      <c r="P158" s="187" t="n">
        <f aca="false">O158*H158</f>
        <v>0</v>
      </c>
      <c r="Q158" s="187" t="n">
        <v>0</v>
      </c>
      <c r="R158" s="187" t="n">
        <f aca="false">Q158*H158</f>
        <v>0</v>
      </c>
      <c r="S158" s="187" t="n">
        <v>0</v>
      </c>
      <c r="T158" s="188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89" t="s">
        <v>127</v>
      </c>
      <c r="AT158" s="189" t="s">
        <v>122</v>
      </c>
      <c r="AU158" s="189" t="s">
        <v>81</v>
      </c>
      <c r="AY158" s="3" t="s">
        <v>120</v>
      </c>
      <c r="BE158" s="190" t="n">
        <f aca="false">IF(N158="základní",J158,0)</f>
        <v>0</v>
      </c>
      <c r="BF158" s="190" t="n">
        <f aca="false">IF(N158="snížená",J158,0)</f>
        <v>0</v>
      </c>
      <c r="BG158" s="190" t="n">
        <f aca="false">IF(N158="zákl. přenesená",J158,0)</f>
        <v>0</v>
      </c>
      <c r="BH158" s="190" t="n">
        <f aca="false">IF(N158="sníž. přenesená",J158,0)</f>
        <v>0</v>
      </c>
      <c r="BI158" s="190" t="n">
        <f aca="false">IF(N158="nulová",J158,0)</f>
        <v>0</v>
      </c>
      <c r="BJ158" s="3" t="s">
        <v>79</v>
      </c>
      <c r="BK158" s="190" t="n">
        <f aca="false">ROUND(I158*H158,2)</f>
        <v>0</v>
      </c>
      <c r="BL158" s="3" t="s">
        <v>127</v>
      </c>
      <c r="BM158" s="189" t="s">
        <v>227</v>
      </c>
    </row>
    <row r="159" s="163" customFormat="true" ht="22.8" hidden="false" customHeight="true" outlineLevel="0" collapsed="false">
      <c r="B159" s="164"/>
      <c r="D159" s="165" t="s">
        <v>73</v>
      </c>
      <c r="E159" s="175" t="s">
        <v>139</v>
      </c>
      <c r="F159" s="175" t="s">
        <v>228</v>
      </c>
      <c r="I159" s="167"/>
      <c r="J159" s="176" t="n">
        <f aca="false">BK159</f>
        <v>0</v>
      </c>
      <c r="L159" s="164"/>
      <c r="M159" s="169"/>
      <c r="N159" s="170"/>
      <c r="O159" s="170"/>
      <c r="P159" s="171" t="n">
        <f aca="false">SUM(P160:P168)</f>
        <v>0</v>
      </c>
      <c r="Q159" s="170"/>
      <c r="R159" s="171" t="n">
        <f aca="false">SUM(R160:R168)</f>
        <v>30.42182</v>
      </c>
      <c r="S159" s="170"/>
      <c r="T159" s="172" t="n">
        <f aca="false">SUM(T160:T168)</f>
        <v>0</v>
      </c>
      <c r="AR159" s="165" t="s">
        <v>79</v>
      </c>
      <c r="AT159" s="173" t="s">
        <v>73</v>
      </c>
      <c r="AU159" s="173" t="s">
        <v>79</v>
      </c>
      <c r="AY159" s="165" t="s">
        <v>120</v>
      </c>
      <c r="BK159" s="174" t="n">
        <f aca="false">SUM(BK160:BK168)</f>
        <v>0</v>
      </c>
    </row>
    <row r="160" s="27" customFormat="true" ht="16.5" hidden="false" customHeight="true" outlineLevel="0" collapsed="false">
      <c r="A160" s="22"/>
      <c r="B160" s="177"/>
      <c r="C160" s="178" t="s">
        <v>229</v>
      </c>
      <c r="D160" s="178" t="s">
        <v>122</v>
      </c>
      <c r="E160" s="179" t="s">
        <v>230</v>
      </c>
      <c r="F160" s="180" t="s">
        <v>231</v>
      </c>
      <c r="G160" s="181" t="s">
        <v>163</v>
      </c>
      <c r="H160" s="182" t="n">
        <v>110</v>
      </c>
      <c r="I160" s="183"/>
      <c r="J160" s="184" t="n">
        <f aca="false">ROUND(I160*H160,2)</f>
        <v>0</v>
      </c>
      <c r="K160" s="180" t="s">
        <v>126</v>
      </c>
      <c r="L160" s="23"/>
      <c r="M160" s="185"/>
      <c r="N160" s="186" t="s">
        <v>39</v>
      </c>
      <c r="O160" s="60"/>
      <c r="P160" s="187" t="n">
        <f aca="false">O160*H160</f>
        <v>0</v>
      </c>
      <c r="Q160" s="187" t="n">
        <v>0</v>
      </c>
      <c r="R160" s="187" t="n">
        <f aca="false">Q160*H160</f>
        <v>0</v>
      </c>
      <c r="S160" s="187" t="n">
        <v>0</v>
      </c>
      <c r="T160" s="188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89" t="s">
        <v>127</v>
      </c>
      <c r="AT160" s="189" t="s">
        <v>122</v>
      </c>
      <c r="AU160" s="189" t="s">
        <v>81</v>
      </c>
      <c r="AY160" s="3" t="s">
        <v>120</v>
      </c>
      <c r="BE160" s="190" t="n">
        <f aca="false">IF(N160="základní",J160,0)</f>
        <v>0</v>
      </c>
      <c r="BF160" s="190" t="n">
        <f aca="false">IF(N160="snížená",J160,0)</f>
        <v>0</v>
      </c>
      <c r="BG160" s="190" t="n">
        <f aca="false">IF(N160="zákl. přenesená",J160,0)</f>
        <v>0</v>
      </c>
      <c r="BH160" s="190" t="n">
        <f aca="false">IF(N160="sníž. přenesená",J160,0)</f>
        <v>0</v>
      </c>
      <c r="BI160" s="190" t="n">
        <f aca="false">IF(N160="nulová",J160,0)</f>
        <v>0</v>
      </c>
      <c r="BJ160" s="3" t="s">
        <v>79</v>
      </c>
      <c r="BK160" s="190" t="n">
        <f aca="false">ROUND(I160*H160,2)</f>
        <v>0</v>
      </c>
      <c r="BL160" s="3" t="s">
        <v>127</v>
      </c>
      <c r="BM160" s="189" t="s">
        <v>232</v>
      </c>
    </row>
    <row r="161" s="27" customFormat="true" ht="16.5" hidden="false" customHeight="true" outlineLevel="0" collapsed="false">
      <c r="A161" s="22"/>
      <c r="B161" s="177"/>
      <c r="C161" s="178" t="s">
        <v>233</v>
      </c>
      <c r="D161" s="178" t="s">
        <v>122</v>
      </c>
      <c r="E161" s="179" t="s">
        <v>234</v>
      </c>
      <c r="F161" s="180" t="s">
        <v>235</v>
      </c>
      <c r="G161" s="181" t="s">
        <v>163</v>
      </c>
      <c r="H161" s="182" t="n">
        <v>110</v>
      </c>
      <c r="I161" s="183"/>
      <c r="J161" s="184" t="n">
        <f aca="false">ROUND(I161*H161,2)</f>
        <v>0</v>
      </c>
      <c r="K161" s="180" t="s">
        <v>126</v>
      </c>
      <c r="L161" s="23"/>
      <c r="M161" s="185"/>
      <c r="N161" s="186" t="s">
        <v>39</v>
      </c>
      <c r="O161" s="60"/>
      <c r="P161" s="187" t="n">
        <f aca="false">O161*H161</f>
        <v>0</v>
      </c>
      <c r="Q161" s="187" t="n">
        <v>0</v>
      </c>
      <c r="R161" s="187" t="n">
        <f aca="false">Q161*H161</f>
        <v>0</v>
      </c>
      <c r="S161" s="187" t="n">
        <v>0</v>
      </c>
      <c r="T161" s="188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89" t="s">
        <v>127</v>
      </c>
      <c r="AT161" s="189" t="s">
        <v>122</v>
      </c>
      <c r="AU161" s="189" t="s">
        <v>81</v>
      </c>
      <c r="AY161" s="3" t="s">
        <v>120</v>
      </c>
      <c r="BE161" s="190" t="n">
        <f aca="false">IF(N161="základní",J161,0)</f>
        <v>0</v>
      </c>
      <c r="BF161" s="190" t="n">
        <f aca="false">IF(N161="snížená",J161,0)</f>
        <v>0</v>
      </c>
      <c r="BG161" s="190" t="n">
        <f aca="false">IF(N161="zákl. přenesená",J161,0)</f>
        <v>0</v>
      </c>
      <c r="BH161" s="190" t="n">
        <f aca="false">IF(N161="sníž. přenesená",J161,0)</f>
        <v>0</v>
      </c>
      <c r="BI161" s="190" t="n">
        <f aca="false">IF(N161="nulová",J161,0)</f>
        <v>0</v>
      </c>
      <c r="BJ161" s="3" t="s">
        <v>79</v>
      </c>
      <c r="BK161" s="190" t="n">
        <f aca="false">ROUND(I161*H161,2)</f>
        <v>0</v>
      </c>
      <c r="BL161" s="3" t="s">
        <v>127</v>
      </c>
      <c r="BM161" s="189" t="s">
        <v>236</v>
      </c>
    </row>
    <row r="162" s="27" customFormat="true" ht="21.75" hidden="false" customHeight="true" outlineLevel="0" collapsed="false">
      <c r="A162" s="22"/>
      <c r="B162" s="177"/>
      <c r="C162" s="178" t="s">
        <v>237</v>
      </c>
      <c r="D162" s="178" t="s">
        <v>122</v>
      </c>
      <c r="E162" s="179" t="s">
        <v>238</v>
      </c>
      <c r="F162" s="180" t="s">
        <v>239</v>
      </c>
      <c r="G162" s="181" t="s">
        <v>163</v>
      </c>
      <c r="H162" s="182" t="n">
        <v>110</v>
      </c>
      <c r="I162" s="183"/>
      <c r="J162" s="184" t="n">
        <f aca="false">ROUND(I162*H162,2)</f>
        <v>0</v>
      </c>
      <c r="K162" s="180" t="s">
        <v>126</v>
      </c>
      <c r="L162" s="23"/>
      <c r="M162" s="185"/>
      <c r="N162" s="186" t="s">
        <v>39</v>
      </c>
      <c r="O162" s="60"/>
      <c r="P162" s="187" t="n">
        <f aca="false">O162*H162</f>
        <v>0</v>
      </c>
      <c r="Q162" s="187" t="n">
        <v>0</v>
      </c>
      <c r="R162" s="187" t="n">
        <f aca="false">Q162*H162</f>
        <v>0</v>
      </c>
      <c r="S162" s="187" t="n">
        <v>0</v>
      </c>
      <c r="T162" s="188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9" t="s">
        <v>127</v>
      </c>
      <c r="AT162" s="189" t="s">
        <v>122</v>
      </c>
      <c r="AU162" s="189" t="s">
        <v>81</v>
      </c>
      <c r="AY162" s="3" t="s">
        <v>120</v>
      </c>
      <c r="BE162" s="190" t="n">
        <f aca="false">IF(N162="základní",J162,0)</f>
        <v>0</v>
      </c>
      <c r="BF162" s="190" t="n">
        <f aca="false">IF(N162="snížená",J162,0)</f>
        <v>0</v>
      </c>
      <c r="BG162" s="190" t="n">
        <f aca="false">IF(N162="zákl. přenesená",J162,0)</f>
        <v>0</v>
      </c>
      <c r="BH162" s="190" t="n">
        <f aca="false">IF(N162="sníž. přenesená",J162,0)</f>
        <v>0</v>
      </c>
      <c r="BI162" s="190" t="n">
        <f aca="false">IF(N162="nulová",J162,0)</f>
        <v>0</v>
      </c>
      <c r="BJ162" s="3" t="s">
        <v>79</v>
      </c>
      <c r="BK162" s="190" t="n">
        <f aca="false">ROUND(I162*H162,2)</f>
        <v>0</v>
      </c>
      <c r="BL162" s="3" t="s">
        <v>127</v>
      </c>
      <c r="BM162" s="189" t="s">
        <v>240</v>
      </c>
    </row>
    <row r="163" s="27" customFormat="true" ht="21.75" hidden="false" customHeight="true" outlineLevel="0" collapsed="false">
      <c r="A163" s="22"/>
      <c r="B163" s="177"/>
      <c r="C163" s="178" t="s">
        <v>241</v>
      </c>
      <c r="D163" s="178" t="s">
        <v>122</v>
      </c>
      <c r="E163" s="179" t="s">
        <v>242</v>
      </c>
      <c r="F163" s="180" t="s">
        <v>243</v>
      </c>
      <c r="G163" s="181" t="s">
        <v>163</v>
      </c>
      <c r="H163" s="182" t="n">
        <v>110</v>
      </c>
      <c r="I163" s="183"/>
      <c r="J163" s="184" t="n">
        <f aca="false">ROUND(I163*H163,2)</f>
        <v>0</v>
      </c>
      <c r="K163" s="180" t="s">
        <v>126</v>
      </c>
      <c r="L163" s="23"/>
      <c r="M163" s="185"/>
      <c r="N163" s="186" t="s">
        <v>39</v>
      </c>
      <c r="O163" s="60"/>
      <c r="P163" s="187" t="n">
        <f aca="false">O163*H163</f>
        <v>0</v>
      </c>
      <c r="Q163" s="187" t="n">
        <v>0.08565</v>
      </c>
      <c r="R163" s="187" t="n">
        <f aca="false">Q163*H163</f>
        <v>9.4215</v>
      </c>
      <c r="S163" s="187" t="n">
        <v>0</v>
      </c>
      <c r="T163" s="188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89" t="s">
        <v>127</v>
      </c>
      <c r="AT163" s="189" t="s">
        <v>122</v>
      </c>
      <c r="AU163" s="189" t="s">
        <v>81</v>
      </c>
      <c r="AY163" s="3" t="s">
        <v>120</v>
      </c>
      <c r="BE163" s="190" t="n">
        <f aca="false">IF(N163="základní",J163,0)</f>
        <v>0</v>
      </c>
      <c r="BF163" s="190" t="n">
        <f aca="false">IF(N163="snížená",J163,0)</f>
        <v>0</v>
      </c>
      <c r="BG163" s="190" t="n">
        <f aca="false">IF(N163="zákl. přenesená",J163,0)</f>
        <v>0</v>
      </c>
      <c r="BH163" s="190" t="n">
        <f aca="false">IF(N163="sníž. přenesená",J163,0)</f>
        <v>0</v>
      </c>
      <c r="BI163" s="190" t="n">
        <f aca="false">IF(N163="nulová",J163,0)</f>
        <v>0</v>
      </c>
      <c r="BJ163" s="3" t="s">
        <v>79</v>
      </c>
      <c r="BK163" s="190" t="n">
        <f aca="false">ROUND(I163*H163,2)</f>
        <v>0</v>
      </c>
      <c r="BL163" s="3" t="s">
        <v>127</v>
      </c>
      <c r="BM163" s="189" t="s">
        <v>244</v>
      </c>
    </row>
    <row r="164" s="27" customFormat="true" ht="16.5" hidden="false" customHeight="true" outlineLevel="0" collapsed="false">
      <c r="A164" s="22"/>
      <c r="B164" s="177"/>
      <c r="C164" s="191" t="s">
        <v>245</v>
      </c>
      <c r="D164" s="191" t="s">
        <v>166</v>
      </c>
      <c r="E164" s="192" t="s">
        <v>246</v>
      </c>
      <c r="F164" s="193" t="s">
        <v>247</v>
      </c>
      <c r="G164" s="194" t="s">
        <v>163</v>
      </c>
      <c r="H164" s="195" t="n">
        <v>112.2</v>
      </c>
      <c r="I164" s="196"/>
      <c r="J164" s="197" t="n">
        <f aca="false">ROUND(I164*H164,2)</f>
        <v>0</v>
      </c>
      <c r="K164" s="193" t="s">
        <v>126</v>
      </c>
      <c r="L164" s="198"/>
      <c r="M164" s="199"/>
      <c r="N164" s="200" t="s">
        <v>39</v>
      </c>
      <c r="O164" s="60"/>
      <c r="P164" s="187" t="n">
        <f aca="false">O164*H164</f>
        <v>0</v>
      </c>
      <c r="Q164" s="187" t="n">
        <v>0.176</v>
      </c>
      <c r="R164" s="187" t="n">
        <f aca="false">Q164*H164</f>
        <v>19.7472</v>
      </c>
      <c r="S164" s="187" t="n">
        <v>0</v>
      </c>
      <c r="T164" s="188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89" t="s">
        <v>152</v>
      </c>
      <c r="AT164" s="189" t="s">
        <v>166</v>
      </c>
      <c r="AU164" s="189" t="s">
        <v>81</v>
      </c>
      <c r="AY164" s="3" t="s">
        <v>120</v>
      </c>
      <c r="BE164" s="190" t="n">
        <f aca="false">IF(N164="základní",J164,0)</f>
        <v>0</v>
      </c>
      <c r="BF164" s="190" t="n">
        <f aca="false">IF(N164="snížená",J164,0)</f>
        <v>0</v>
      </c>
      <c r="BG164" s="190" t="n">
        <f aca="false">IF(N164="zákl. přenesená",J164,0)</f>
        <v>0</v>
      </c>
      <c r="BH164" s="190" t="n">
        <f aca="false">IF(N164="sníž. přenesená",J164,0)</f>
        <v>0</v>
      </c>
      <c r="BI164" s="190" t="n">
        <f aca="false">IF(N164="nulová",J164,0)</f>
        <v>0</v>
      </c>
      <c r="BJ164" s="3" t="s">
        <v>79</v>
      </c>
      <c r="BK164" s="190" t="n">
        <f aca="false">ROUND(I164*H164,2)</f>
        <v>0</v>
      </c>
      <c r="BL164" s="3" t="s">
        <v>127</v>
      </c>
      <c r="BM164" s="189" t="s">
        <v>248</v>
      </c>
    </row>
    <row r="165" s="201" customFormat="true" ht="12.8" hidden="false" customHeight="false" outlineLevel="0" collapsed="false">
      <c r="B165" s="202"/>
      <c r="D165" s="203" t="s">
        <v>171</v>
      </c>
      <c r="F165" s="204" t="s">
        <v>249</v>
      </c>
      <c r="H165" s="205" t="n">
        <v>112.2</v>
      </c>
      <c r="I165" s="206"/>
      <c r="L165" s="202"/>
      <c r="M165" s="207"/>
      <c r="N165" s="208"/>
      <c r="O165" s="208"/>
      <c r="P165" s="208"/>
      <c r="Q165" s="208"/>
      <c r="R165" s="208"/>
      <c r="S165" s="208"/>
      <c r="T165" s="209"/>
      <c r="AT165" s="210" t="s">
        <v>171</v>
      </c>
      <c r="AU165" s="210" t="s">
        <v>81</v>
      </c>
      <c r="AV165" s="201" t="s">
        <v>81</v>
      </c>
      <c r="AW165" s="201" t="s">
        <v>2</v>
      </c>
      <c r="AX165" s="201" t="s">
        <v>79</v>
      </c>
      <c r="AY165" s="210" t="s">
        <v>120</v>
      </c>
    </row>
    <row r="166" s="27" customFormat="true" ht="21.75" hidden="false" customHeight="true" outlineLevel="0" collapsed="false">
      <c r="A166" s="22"/>
      <c r="B166" s="177"/>
      <c r="C166" s="191" t="s">
        <v>250</v>
      </c>
      <c r="D166" s="191" t="s">
        <v>166</v>
      </c>
      <c r="E166" s="192" t="s">
        <v>251</v>
      </c>
      <c r="F166" s="193" t="s">
        <v>252</v>
      </c>
      <c r="G166" s="194" t="s">
        <v>187</v>
      </c>
      <c r="H166" s="195" t="n">
        <v>6.12</v>
      </c>
      <c r="I166" s="196"/>
      <c r="J166" s="197" t="n">
        <f aca="false">ROUND(I166*H166,2)</f>
        <v>0</v>
      </c>
      <c r="K166" s="193"/>
      <c r="L166" s="198"/>
      <c r="M166" s="199"/>
      <c r="N166" s="200" t="s">
        <v>39</v>
      </c>
      <c r="O166" s="60"/>
      <c r="P166" s="187" t="n">
        <f aca="false">O166*H166</f>
        <v>0</v>
      </c>
      <c r="Q166" s="187" t="n">
        <v>0.176</v>
      </c>
      <c r="R166" s="187" t="n">
        <f aca="false">Q166*H166</f>
        <v>1.07712</v>
      </c>
      <c r="S166" s="187" t="n">
        <v>0</v>
      </c>
      <c r="T166" s="188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89" t="s">
        <v>152</v>
      </c>
      <c r="AT166" s="189" t="s">
        <v>166</v>
      </c>
      <c r="AU166" s="189" t="s">
        <v>81</v>
      </c>
      <c r="AY166" s="3" t="s">
        <v>120</v>
      </c>
      <c r="BE166" s="190" t="n">
        <f aca="false">IF(N166="základní",J166,0)</f>
        <v>0</v>
      </c>
      <c r="BF166" s="190" t="n">
        <f aca="false">IF(N166="snížená",J166,0)</f>
        <v>0</v>
      </c>
      <c r="BG166" s="190" t="n">
        <f aca="false">IF(N166="zákl. přenesená",J166,0)</f>
        <v>0</v>
      </c>
      <c r="BH166" s="190" t="n">
        <f aca="false">IF(N166="sníž. přenesená",J166,0)</f>
        <v>0</v>
      </c>
      <c r="BI166" s="190" t="n">
        <f aca="false">IF(N166="nulová",J166,0)</f>
        <v>0</v>
      </c>
      <c r="BJ166" s="3" t="s">
        <v>79</v>
      </c>
      <c r="BK166" s="190" t="n">
        <f aca="false">ROUND(I166*H166,2)</f>
        <v>0</v>
      </c>
      <c r="BL166" s="3" t="s">
        <v>127</v>
      </c>
      <c r="BM166" s="189" t="s">
        <v>253</v>
      </c>
    </row>
    <row r="167" s="201" customFormat="true" ht="12.8" hidden="false" customHeight="false" outlineLevel="0" collapsed="false">
      <c r="B167" s="202"/>
      <c r="D167" s="203" t="s">
        <v>171</v>
      </c>
      <c r="F167" s="204" t="s">
        <v>254</v>
      </c>
      <c r="H167" s="205" t="n">
        <v>6.12</v>
      </c>
      <c r="I167" s="206"/>
      <c r="L167" s="202"/>
      <c r="M167" s="207"/>
      <c r="N167" s="208"/>
      <c r="O167" s="208"/>
      <c r="P167" s="208"/>
      <c r="Q167" s="208"/>
      <c r="R167" s="208"/>
      <c r="S167" s="208"/>
      <c r="T167" s="209"/>
      <c r="AT167" s="210" t="s">
        <v>171</v>
      </c>
      <c r="AU167" s="210" t="s">
        <v>81</v>
      </c>
      <c r="AV167" s="201" t="s">
        <v>81</v>
      </c>
      <c r="AW167" s="201" t="s">
        <v>2</v>
      </c>
      <c r="AX167" s="201" t="s">
        <v>79</v>
      </c>
      <c r="AY167" s="210" t="s">
        <v>120</v>
      </c>
    </row>
    <row r="168" s="27" customFormat="true" ht="16.5" hidden="false" customHeight="true" outlineLevel="0" collapsed="false">
      <c r="A168" s="22"/>
      <c r="B168" s="177"/>
      <c r="C168" s="191" t="s">
        <v>255</v>
      </c>
      <c r="D168" s="191" t="s">
        <v>166</v>
      </c>
      <c r="E168" s="192" t="s">
        <v>256</v>
      </c>
      <c r="F168" s="193" t="s">
        <v>257</v>
      </c>
      <c r="G168" s="194" t="s">
        <v>214</v>
      </c>
      <c r="H168" s="195" t="n">
        <v>1</v>
      </c>
      <c r="I168" s="196"/>
      <c r="J168" s="197" t="n">
        <f aca="false">ROUND(I168*H168,2)</f>
        <v>0</v>
      </c>
      <c r="K168" s="193"/>
      <c r="L168" s="198"/>
      <c r="M168" s="199"/>
      <c r="N168" s="200" t="s">
        <v>39</v>
      </c>
      <c r="O168" s="60"/>
      <c r="P168" s="187" t="n">
        <f aca="false">O168*H168</f>
        <v>0</v>
      </c>
      <c r="Q168" s="187" t="n">
        <v>0.176</v>
      </c>
      <c r="R168" s="187" t="n">
        <f aca="false">Q168*H168</f>
        <v>0.176</v>
      </c>
      <c r="S168" s="187" t="n">
        <v>0</v>
      </c>
      <c r="T168" s="188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89" t="s">
        <v>152</v>
      </c>
      <c r="AT168" s="189" t="s">
        <v>166</v>
      </c>
      <c r="AU168" s="189" t="s">
        <v>81</v>
      </c>
      <c r="AY168" s="3" t="s">
        <v>120</v>
      </c>
      <c r="BE168" s="190" t="n">
        <f aca="false">IF(N168="základní",J168,0)</f>
        <v>0</v>
      </c>
      <c r="BF168" s="190" t="n">
        <f aca="false">IF(N168="snížená",J168,0)</f>
        <v>0</v>
      </c>
      <c r="BG168" s="190" t="n">
        <f aca="false">IF(N168="zákl. přenesená",J168,0)</f>
        <v>0</v>
      </c>
      <c r="BH168" s="190" t="n">
        <f aca="false">IF(N168="sníž. přenesená",J168,0)</f>
        <v>0</v>
      </c>
      <c r="BI168" s="190" t="n">
        <f aca="false">IF(N168="nulová",J168,0)</f>
        <v>0</v>
      </c>
      <c r="BJ168" s="3" t="s">
        <v>79</v>
      </c>
      <c r="BK168" s="190" t="n">
        <f aca="false">ROUND(I168*H168,2)</f>
        <v>0</v>
      </c>
      <c r="BL168" s="3" t="s">
        <v>127</v>
      </c>
      <c r="BM168" s="189" t="s">
        <v>258</v>
      </c>
    </row>
    <row r="169" s="163" customFormat="true" ht="22.8" hidden="false" customHeight="true" outlineLevel="0" collapsed="false">
      <c r="B169" s="164"/>
      <c r="D169" s="165" t="s">
        <v>73</v>
      </c>
      <c r="E169" s="175" t="s">
        <v>143</v>
      </c>
      <c r="F169" s="175" t="s">
        <v>259</v>
      </c>
      <c r="I169" s="167"/>
      <c r="J169" s="176" t="n">
        <f aca="false">BK169</f>
        <v>0</v>
      </c>
      <c r="L169" s="164"/>
      <c r="M169" s="169"/>
      <c r="N169" s="170"/>
      <c r="O169" s="170"/>
      <c r="P169" s="171" t="n">
        <f aca="false">SUM(P170:P177)</f>
        <v>0</v>
      </c>
      <c r="Q169" s="170"/>
      <c r="R169" s="171" t="n">
        <f aca="false">SUM(R170:R177)</f>
        <v>0.52728375</v>
      </c>
      <c r="S169" s="170"/>
      <c r="T169" s="172" t="n">
        <f aca="false">SUM(T170:T177)</f>
        <v>0</v>
      </c>
      <c r="AR169" s="165" t="s">
        <v>79</v>
      </c>
      <c r="AT169" s="173" t="s">
        <v>73</v>
      </c>
      <c r="AU169" s="173" t="s">
        <v>79</v>
      </c>
      <c r="AY169" s="165" t="s">
        <v>120</v>
      </c>
      <c r="BK169" s="174" t="n">
        <f aca="false">SUM(BK170:BK177)</f>
        <v>0</v>
      </c>
    </row>
    <row r="170" s="27" customFormat="true" ht="21.75" hidden="false" customHeight="true" outlineLevel="0" collapsed="false">
      <c r="A170" s="22"/>
      <c r="B170" s="177"/>
      <c r="C170" s="178" t="s">
        <v>260</v>
      </c>
      <c r="D170" s="178" t="s">
        <v>122</v>
      </c>
      <c r="E170" s="179" t="s">
        <v>261</v>
      </c>
      <c r="F170" s="180" t="s">
        <v>262</v>
      </c>
      <c r="G170" s="181" t="s">
        <v>163</v>
      </c>
      <c r="H170" s="182" t="n">
        <v>18.295</v>
      </c>
      <c r="I170" s="183"/>
      <c r="J170" s="184" t="n">
        <f aca="false">ROUND(I170*H170,2)</f>
        <v>0</v>
      </c>
      <c r="K170" s="180" t="s">
        <v>126</v>
      </c>
      <c r="L170" s="23"/>
      <c r="M170" s="185"/>
      <c r="N170" s="186" t="s">
        <v>39</v>
      </c>
      <c r="O170" s="60"/>
      <c r="P170" s="187" t="n">
        <f aca="false">O170*H170</f>
        <v>0</v>
      </c>
      <c r="Q170" s="187" t="n">
        <v>0.00438</v>
      </c>
      <c r="R170" s="187" t="n">
        <f aca="false">Q170*H170</f>
        <v>0.0801321</v>
      </c>
      <c r="S170" s="187" t="n">
        <v>0</v>
      </c>
      <c r="T170" s="188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89" t="s">
        <v>127</v>
      </c>
      <c r="AT170" s="189" t="s">
        <v>122</v>
      </c>
      <c r="AU170" s="189" t="s">
        <v>81</v>
      </c>
      <c r="AY170" s="3" t="s">
        <v>120</v>
      </c>
      <c r="BE170" s="190" t="n">
        <f aca="false">IF(N170="základní",J170,0)</f>
        <v>0</v>
      </c>
      <c r="BF170" s="190" t="n">
        <f aca="false">IF(N170="snížená",J170,0)</f>
        <v>0</v>
      </c>
      <c r="BG170" s="190" t="n">
        <f aca="false">IF(N170="zákl. přenesená",J170,0)</f>
        <v>0</v>
      </c>
      <c r="BH170" s="190" t="n">
        <f aca="false">IF(N170="sníž. přenesená",J170,0)</f>
        <v>0</v>
      </c>
      <c r="BI170" s="190" t="n">
        <f aca="false">IF(N170="nulová",J170,0)</f>
        <v>0</v>
      </c>
      <c r="BJ170" s="3" t="s">
        <v>79</v>
      </c>
      <c r="BK170" s="190" t="n">
        <f aca="false">ROUND(I170*H170,2)</f>
        <v>0</v>
      </c>
      <c r="BL170" s="3" t="s">
        <v>127</v>
      </c>
      <c r="BM170" s="189" t="s">
        <v>263</v>
      </c>
    </row>
    <row r="171" s="27" customFormat="true" ht="16.5" hidden="false" customHeight="true" outlineLevel="0" collapsed="false">
      <c r="A171" s="22"/>
      <c r="B171" s="177"/>
      <c r="C171" s="178" t="s">
        <v>264</v>
      </c>
      <c r="D171" s="178" t="s">
        <v>122</v>
      </c>
      <c r="E171" s="179" t="s">
        <v>265</v>
      </c>
      <c r="F171" s="180" t="s">
        <v>266</v>
      </c>
      <c r="G171" s="181" t="s">
        <v>163</v>
      </c>
      <c r="H171" s="182" t="n">
        <v>22.93</v>
      </c>
      <c r="I171" s="183"/>
      <c r="J171" s="184" t="n">
        <f aca="false">ROUND(I171*H171,2)</f>
        <v>0</v>
      </c>
      <c r="K171" s="180"/>
      <c r="L171" s="23"/>
      <c r="M171" s="185"/>
      <c r="N171" s="186" t="s">
        <v>39</v>
      </c>
      <c r="O171" s="60"/>
      <c r="P171" s="187" t="n">
        <f aca="false">O171*H171</f>
        <v>0</v>
      </c>
      <c r="Q171" s="187" t="n">
        <v>0.00438</v>
      </c>
      <c r="R171" s="187" t="n">
        <f aca="false">Q171*H171</f>
        <v>0.1004334</v>
      </c>
      <c r="S171" s="187" t="n">
        <v>0</v>
      </c>
      <c r="T171" s="188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89" t="s">
        <v>127</v>
      </c>
      <c r="AT171" s="189" t="s">
        <v>122</v>
      </c>
      <c r="AU171" s="189" t="s">
        <v>81</v>
      </c>
      <c r="AY171" s="3" t="s">
        <v>120</v>
      </c>
      <c r="BE171" s="190" t="n">
        <f aca="false">IF(N171="základní",J171,0)</f>
        <v>0</v>
      </c>
      <c r="BF171" s="190" t="n">
        <f aca="false">IF(N171="snížená",J171,0)</f>
        <v>0</v>
      </c>
      <c r="BG171" s="190" t="n">
        <f aca="false">IF(N171="zákl. přenesená",J171,0)</f>
        <v>0</v>
      </c>
      <c r="BH171" s="190" t="n">
        <f aca="false">IF(N171="sníž. přenesená",J171,0)</f>
        <v>0</v>
      </c>
      <c r="BI171" s="190" t="n">
        <f aca="false">IF(N171="nulová",J171,0)</f>
        <v>0</v>
      </c>
      <c r="BJ171" s="3" t="s">
        <v>79</v>
      </c>
      <c r="BK171" s="190" t="n">
        <f aca="false">ROUND(I171*H171,2)</f>
        <v>0</v>
      </c>
      <c r="BL171" s="3" t="s">
        <v>127</v>
      </c>
      <c r="BM171" s="189" t="s">
        <v>267</v>
      </c>
    </row>
    <row r="172" s="27" customFormat="true" ht="21.75" hidden="false" customHeight="true" outlineLevel="0" collapsed="false">
      <c r="A172" s="22"/>
      <c r="B172" s="177"/>
      <c r="C172" s="178" t="s">
        <v>268</v>
      </c>
      <c r="D172" s="178" t="s">
        <v>122</v>
      </c>
      <c r="E172" s="179" t="s">
        <v>269</v>
      </c>
      <c r="F172" s="180" t="s">
        <v>270</v>
      </c>
      <c r="G172" s="181" t="s">
        <v>163</v>
      </c>
      <c r="H172" s="182" t="n">
        <v>1.2</v>
      </c>
      <c r="I172" s="183"/>
      <c r="J172" s="184" t="n">
        <f aca="false">ROUND(I172*H172,2)</f>
        <v>0</v>
      </c>
      <c r="K172" s="180" t="s">
        <v>126</v>
      </c>
      <c r="L172" s="23"/>
      <c r="M172" s="185"/>
      <c r="N172" s="186" t="s">
        <v>39</v>
      </c>
      <c r="O172" s="60"/>
      <c r="P172" s="187" t="n">
        <f aca="false">O172*H172</f>
        <v>0</v>
      </c>
      <c r="Q172" s="187" t="n">
        <v>0.02636</v>
      </c>
      <c r="R172" s="187" t="n">
        <f aca="false">Q172*H172</f>
        <v>0.031632</v>
      </c>
      <c r="S172" s="187" t="n">
        <v>0</v>
      </c>
      <c r="T172" s="188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89" t="s">
        <v>127</v>
      </c>
      <c r="AT172" s="189" t="s">
        <v>122</v>
      </c>
      <c r="AU172" s="189" t="s">
        <v>81</v>
      </c>
      <c r="AY172" s="3" t="s">
        <v>120</v>
      </c>
      <c r="BE172" s="190" t="n">
        <f aca="false">IF(N172="základní",J172,0)</f>
        <v>0</v>
      </c>
      <c r="BF172" s="190" t="n">
        <f aca="false">IF(N172="snížená",J172,0)</f>
        <v>0</v>
      </c>
      <c r="BG172" s="190" t="n">
        <f aca="false">IF(N172="zákl. přenesená",J172,0)</f>
        <v>0</v>
      </c>
      <c r="BH172" s="190" t="n">
        <f aca="false">IF(N172="sníž. přenesená",J172,0)</f>
        <v>0</v>
      </c>
      <c r="BI172" s="190" t="n">
        <f aca="false">IF(N172="nulová",J172,0)</f>
        <v>0</v>
      </c>
      <c r="BJ172" s="3" t="s">
        <v>79</v>
      </c>
      <c r="BK172" s="190" t="n">
        <f aca="false">ROUND(I172*H172,2)</f>
        <v>0</v>
      </c>
      <c r="BL172" s="3" t="s">
        <v>127</v>
      </c>
      <c r="BM172" s="189" t="s">
        <v>271</v>
      </c>
    </row>
    <row r="173" s="27" customFormat="true" ht="21.75" hidden="false" customHeight="true" outlineLevel="0" collapsed="false">
      <c r="A173" s="22"/>
      <c r="B173" s="177"/>
      <c r="C173" s="178" t="s">
        <v>272</v>
      </c>
      <c r="D173" s="178" t="s">
        <v>122</v>
      </c>
      <c r="E173" s="179" t="s">
        <v>273</v>
      </c>
      <c r="F173" s="180" t="s">
        <v>274</v>
      </c>
      <c r="G173" s="181" t="s">
        <v>163</v>
      </c>
      <c r="H173" s="182" t="n">
        <v>2.4</v>
      </c>
      <c r="I173" s="183"/>
      <c r="J173" s="184" t="n">
        <f aca="false">ROUND(I173*H173,2)</f>
        <v>0</v>
      </c>
      <c r="K173" s="180" t="s">
        <v>126</v>
      </c>
      <c r="L173" s="23"/>
      <c r="M173" s="185"/>
      <c r="N173" s="186" t="s">
        <v>39</v>
      </c>
      <c r="O173" s="60"/>
      <c r="P173" s="187" t="n">
        <f aca="false">O173*H173</f>
        <v>0</v>
      </c>
      <c r="Q173" s="187" t="n">
        <v>0.0079</v>
      </c>
      <c r="R173" s="187" t="n">
        <f aca="false">Q173*H173</f>
        <v>0.01896</v>
      </c>
      <c r="S173" s="187" t="n">
        <v>0</v>
      </c>
      <c r="T173" s="188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89" t="s">
        <v>127</v>
      </c>
      <c r="AT173" s="189" t="s">
        <v>122</v>
      </c>
      <c r="AU173" s="189" t="s">
        <v>81</v>
      </c>
      <c r="AY173" s="3" t="s">
        <v>120</v>
      </c>
      <c r="BE173" s="190" t="n">
        <f aca="false">IF(N173="základní",J173,0)</f>
        <v>0</v>
      </c>
      <c r="BF173" s="190" t="n">
        <f aca="false">IF(N173="snížená",J173,0)</f>
        <v>0</v>
      </c>
      <c r="BG173" s="190" t="n">
        <f aca="false">IF(N173="zákl. přenesená",J173,0)</f>
        <v>0</v>
      </c>
      <c r="BH173" s="190" t="n">
        <f aca="false">IF(N173="sníž. přenesená",J173,0)</f>
        <v>0</v>
      </c>
      <c r="BI173" s="190" t="n">
        <f aca="false">IF(N173="nulová",J173,0)</f>
        <v>0</v>
      </c>
      <c r="BJ173" s="3" t="s">
        <v>79</v>
      </c>
      <c r="BK173" s="190" t="n">
        <f aca="false">ROUND(I173*H173,2)</f>
        <v>0</v>
      </c>
      <c r="BL173" s="3" t="s">
        <v>127</v>
      </c>
      <c r="BM173" s="189" t="s">
        <v>275</v>
      </c>
    </row>
    <row r="174" s="27" customFormat="true" ht="21.75" hidden="false" customHeight="true" outlineLevel="0" collapsed="false">
      <c r="A174" s="22"/>
      <c r="B174" s="177"/>
      <c r="C174" s="178" t="s">
        <v>276</v>
      </c>
      <c r="D174" s="178" t="s">
        <v>122</v>
      </c>
      <c r="E174" s="179" t="s">
        <v>277</v>
      </c>
      <c r="F174" s="180" t="s">
        <v>278</v>
      </c>
      <c r="G174" s="181" t="s">
        <v>163</v>
      </c>
      <c r="H174" s="182" t="n">
        <v>18.295</v>
      </c>
      <c r="I174" s="183"/>
      <c r="J174" s="184" t="n">
        <f aca="false">ROUND(I174*H174,2)</f>
        <v>0</v>
      </c>
      <c r="K174" s="180" t="s">
        <v>126</v>
      </c>
      <c r="L174" s="23"/>
      <c r="M174" s="185"/>
      <c r="N174" s="186" t="s">
        <v>39</v>
      </c>
      <c r="O174" s="60"/>
      <c r="P174" s="187" t="n">
        <f aca="false">O174*H174</f>
        <v>0</v>
      </c>
      <c r="Q174" s="187" t="n">
        <v>0.01255</v>
      </c>
      <c r="R174" s="187" t="n">
        <f aca="false">Q174*H174</f>
        <v>0.22960225</v>
      </c>
      <c r="S174" s="187" t="n">
        <v>0</v>
      </c>
      <c r="T174" s="188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9" t="s">
        <v>127</v>
      </c>
      <c r="AT174" s="189" t="s">
        <v>122</v>
      </c>
      <c r="AU174" s="189" t="s">
        <v>81</v>
      </c>
      <c r="AY174" s="3" t="s">
        <v>120</v>
      </c>
      <c r="BE174" s="190" t="n">
        <f aca="false">IF(N174="základní",J174,0)</f>
        <v>0</v>
      </c>
      <c r="BF174" s="190" t="n">
        <f aca="false">IF(N174="snížená",J174,0)</f>
        <v>0</v>
      </c>
      <c r="BG174" s="190" t="n">
        <f aca="false">IF(N174="zákl. přenesená",J174,0)</f>
        <v>0</v>
      </c>
      <c r="BH174" s="190" t="n">
        <f aca="false">IF(N174="sníž. přenesená",J174,0)</f>
        <v>0</v>
      </c>
      <c r="BI174" s="190" t="n">
        <f aca="false">IF(N174="nulová",J174,0)</f>
        <v>0</v>
      </c>
      <c r="BJ174" s="3" t="s">
        <v>79</v>
      </c>
      <c r="BK174" s="190" t="n">
        <f aca="false">ROUND(I174*H174,2)</f>
        <v>0</v>
      </c>
      <c r="BL174" s="3" t="s">
        <v>127</v>
      </c>
      <c r="BM174" s="189" t="s">
        <v>279</v>
      </c>
    </row>
    <row r="175" s="27" customFormat="true" ht="21.75" hidden="false" customHeight="true" outlineLevel="0" collapsed="false">
      <c r="A175" s="22"/>
      <c r="B175" s="177"/>
      <c r="C175" s="178" t="s">
        <v>280</v>
      </c>
      <c r="D175" s="178" t="s">
        <v>122</v>
      </c>
      <c r="E175" s="179" t="s">
        <v>281</v>
      </c>
      <c r="F175" s="180" t="s">
        <v>282</v>
      </c>
      <c r="G175" s="181" t="s">
        <v>163</v>
      </c>
      <c r="H175" s="182" t="n">
        <v>12.1</v>
      </c>
      <c r="I175" s="183"/>
      <c r="J175" s="184" t="n">
        <f aca="false">ROUND(I175*H175,2)</f>
        <v>0</v>
      </c>
      <c r="K175" s="180" t="s">
        <v>126</v>
      </c>
      <c r="L175" s="23"/>
      <c r="M175" s="185"/>
      <c r="N175" s="186" t="s">
        <v>39</v>
      </c>
      <c r="O175" s="60"/>
      <c r="P175" s="187" t="n">
        <f aca="false">O175*H175</f>
        <v>0</v>
      </c>
      <c r="Q175" s="187" t="n">
        <v>0.00228</v>
      </c>
      <c r="R175" s="187" t="n">
        <f aca="false">Q175*H175</f>
        <v>0.027588</v>
      </c>
      <c r="S175" s="187" t="n">
        <v>0</v>
      </c>
      <c r="T175" s="188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89" t="s">
        <v>127</v>
      </c>
      <c r="AT175" s="189" t="s">
        <v>122</v>
      </c>
      <c r="AU175" s="189" t="s">
        <v>81</v>
      </c>
      <c r="AY175" s="3" t="s">
        <v>120</v>
      </c>
      <c r="BE175" s="190" t="n">
        <f aca="false">IF(N175="základní",J175,0)</f>
        <v>0</v>
      </c>
      <c r="BF175" s="190" t="n">
        <f aca="false">IF(N175="snížená",J175,0)</f>
        <v>0</v>
      </c>
      <c r="BG175" s="190" t="n">
        <f aca="false">IF(N175="zákl. přenesená",J175,0)</f>
        <v>0</v>
      </c>
      <c r="BH175" s="190" t="n">
        <f aca="false">IF(N175="sníž. přenesená",J175,0)</f>
        <v>0</v>
      </c>
      <c r="BI175" s="190" t="n">
        <f aca="false">IF(N175="nulová",J175,0)</f>
        <v>0</v>
      </c>
      <c r="BJ175" s="3" t="s">
        <v>79</v>
      </c>
      <c r="BK175" s="190" t="n">
        <f aca="false">ROUND(I175*H175,2)</f>
        <v>0</v>
      </c>
      <c r="BL175" s="3" t="s">
        <v>127</v>
      </c>
      <c r="BM175" s="189" t="s">
        <v>283</v>
      </c>
    </row>
    <row r="176" s="27" customFormat="true" ht="21.75" hidden="false" customHeight="true" outlineLevel="0" collapsed="false">
      <c r="A176" s="22"/>
      <c r="B176" s="177"/>
      <c r="C176" s="178" t="s">
        <v>284</v>
      </c>
      <c r="D176" s="178" t="s">
        <v>122</v>
      </c>
      <c r="E176" s="179" t="s">
        <v>285</v>
      </c>
      <c r="F176" s="180" t="s">
        <v>286</v>
      </c>
      <c r="G176" s="181" t="s">
        <v>163</v>
      </c>
      <c r="H176" s="182" t="n">
        <v>6.2</v>
      </c>
      <c r="I176" s="183"/>
      <c r="J176" s="184" t="n">
        <f aca="false">ROUND(I176*H176,2)</f>
        <v>0</v>
      </c>
      <c r="K176" s="180" t="s">
        <v>126</v>
      </c>
      <c r="L176" s="23"/>
      <c r="M176" s="185"/>
      <c r="N176" s="186" t="s">
        <v>39</v>
      </c>
      <c r="O176" s="60"/>
      <c r="P176" s="187" t="n">
        <f aca="false">O176*H176</f>
        <v>0</v>
      </c>
      <c r="Q176" s="187" t="n">
        <v>0.00628</v>
      </c>
      <c r="R176" s="187" t="n">
        <f aca="false">Q176*H176</f>
        <v>0.038936</v>
      </c>
      <c r="S176" s="187" t="n">
        <v>0</v>
      </c>
      <c r="T176" s="188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89" t="s">
        <v>127</v>
      </c>
      <c r="AT176" s="189" t="s">
        <v>122</v>
      </c>
      <c r="AU176" s="189" t="s">
        <v>81</v>
      </c>
      <c r="AY176" s="3" t="s">
        <v>120</v>
      </c>
      <c r="BE176" s="190" t="n">
        <f aca="false">IF(N176="základní",J176,0)</f>
        <v>0</v>
      </c>
      <c r="BF176" s="190" t="n">
        <f aca="false">IF(N176="snížená",J176,0)</f>
        <v>0</v>
      </c>
      <c r="BG176" s="190" t="n">
        <f aca="false">IF(N176="zákl. přenesená",J176,0)</f>
        <v>0</v>
      </c>
      <c r="BH176" s="190" t="n">
        <f aca="false">IF(N176="sníž. přenesená",J176,0)</f>
        <v>0</v>
      </c>
      <c r="BI176" s="190" t="n">
        <f aca="false">IF(N176="nulová",J176,0)</f>
        <v>0</v>
      </c>
      <c r="BJ176" s="3" t="s">
        <v>79</v>
      </c>
      <c r="BK176" s="190" t="n">
        <f aca="false">ROUND(I176*H176,2)</f>
        <v>0</v>
      </c>
      <c r="BL176" s="3" t="s">
        <v>127</v>
      </c>
      <c r="BM176" s="189" t="s">
        <v>287</v>
      </c>
    </row>
    <row r="177" s="27" customFormat="true" ht="21.75" hidden="false" customHeight="true" outlineLevel="0" collapsed="false">
      <c r="A177" s="22"/>
      <c r="B177" s="177"/>
      <c r="C177" s="178" t="s">
        <v>288</v>
      </c>
      <c r="D177" s="178" t="s">
        <v>122</v>
      </c>
      <c r="E177" s="179" t="s">
        <v>289</v>
      </c>
      <c r="F177" s="180" t="s">
        <v>290</v>
      </c>
      <c r="G177" s="181" t="s">
        <v>163</v>
      </c>
      <c r="H177" s="182" t="n">
        <v>11.32</v>
      </c>
      <c r="I177" s="183"/>
      <c r="J177" s="184" t="n">
        <f aca="false">ROUND(I177*H177,2)</f>
        <v>0</v>
      </c>
      <c r="K177" s="180" t="s">
        <v>126</v>
      </c>
      <c r="L177" s="23"/>
      <c r="M177" s="185"/>
      <c r="N177" s="186" t="s">
        <v>39</v>
      </c>
      <c r="O177" s="60"/>
      <c r="P177" s="187" t="n">
        <f aca="false">O177*H177</f>
        <v>0</v>
      </c>
      <c r="Q177" s="187" t="n">
        <v>0</v>
      </c>
      <c r="R177" s="187" t="n">
        <f aca="false">Q177*H177</f>
        <v>0</v>
      </c>
      <c r="S177" s="187" t="n">
        <v>0</v>
      </c>
      <c r="T177" s="188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89" t="s">
        <v>127</v>
      </c>
      <c r="AT177" s="189" t="s">
        <v>122</v>
      </c>
      <c r="AU177" s="189" t="s">
        <v>81</v>
      </c>
      <c r="AY177" s="3" t="s">
        <v>120</v>
      </c>
      <c r="BE177" s="190" t="n">
        <f aca="false">IF(N177="základní",J177,0)</f>
        <v>0</v>
      </c>
      <c r="BF177" s="190" t="n">
        <f aca="false">IF(N177="snížená",J177,0)</f>
        <v>0</v>
      </c>
      <c r="BG177" s="190" t="n">
        <f aca="false">IF(N177="zákl. přenesená",J177,0)</f>
        <v>0</v>
      </c>
      <c r="BH177" s="190" t="n">
        <f aca="false">IF(N177="sníž. přenesená",J177,0)</f>
        <v>0</v>
      </c>
      <c r="BI177" s="190" t="n">
        <f aca="false">IF(N177="nulová",J177,0)</f>
        <v>0</v>
      </c>
      <c r="BJ177" s="3" t="s">
        <v>79</v>
      </c>
      <c r="BK177" s="190" t="n">
        <f aca="false">ROUND(I177*H177,2)</f>
        <v>0</v>
      </c>
      <c r="BL177" s="3" t="s">
        <v>127</v>
      </c>
      <c r="BM177" s="189" t="s">
        <v>291</v>
      </c>
    </row>
    <row r="178" s="163" customFormat="true" ht="22.8" hidden="false" customHeight="true" outlineLevel="0" collapsed="false">
      <c r="B178" s="164"/>
      <c r="D178" s="165" t="s">
        <v>73</v>
      </c>
      <c r="E178" s="175" t="s">
        <v>156</v>
      </c>
      <c r="F178" s="175" t="s">
        <v>292</v>
      </c>
      <c r="I178" s="167"/>
      <c r="J178" s="176" t="n">
        <f aca="false">BK178</f>
        <v>0</v>
      </c>
      <c r="L178" s="164"/>
      <c r="M178" s="169"/>
      <c r="N178" s="170"/>
      <c r="O178" s="170"/>
      <c r="P178" s="171" t="n">
        <f aca="false">SUM(P179:P190)</f>
        <v>0</v>
      </c>
      <c r="Q178" s="170"/>
      <c r="R178" s="171" t="n">
        <f aca="false">SUM(R179:R190)</f>
        <v>16.8206185</v>
      </c>
      <c r="S178" s="170"/>
      <c r="T178" s="172" t="n">
        <f aca="false">SUM(T179:T190)</f>
        <v>82.979076</v>
      </c>
      <c r="AR178" s="165" t="s">
        <v>79</v>
      </c>
      <c r="AT178" s="173" t="s">
        <v>73</v>
      </c>
      <c r="AU178" s="173" t="s">
        <v>79</v>
      </c>
      <c r="AY178" s="165" t="s">
        <v>120</v>
      </c>
      <c r="BK178" s="174" t="n">
        <f aca="false">SUM(BK179:BK190)</f>
        <v>0</v>
      </c>
    </row>
    <row r="179" s="27" customFormat="true" ht="21.75" hidden="false" customHeight="true" outlineLevel="0" collapsed="false">
      <c r="A179" s="22"/>
      <c r="B179" s="177"/>
      <c r="C179" s="178" t="s">
        <v>293</v>
      </c>
      <c r="D179" s="178" t="s">
        <v>122</v>
      </c>
      <c r="E179" s="179" t="s">
        <v>294</v>
      </c>
      <c r="F179" s="180" t="s">
        <v>295</v>
      </c>
      <c r="G179" s="181" t="s">
        <v>201</v>
      </c>
      <c r="H179" s="182" t="n">
        <v>47</v>
      </c>
      <c r="I179" s="183"/>
      <c r="J179" s="184" t="n">
        <f aca="false">ROUND(I179*H179,2)</f>
        <v>0</v>
      </c>
      <c r="K179" s="180" t="s">
        <v>126</v>
      </c>
      <c r="L179" s="23"/>
      <c r="M179" s="185"/>
      <c r="N179" s="186" t="s">
        <v>39</v>
      </c>
      <c r="O179" s="60"/>
      <c r="P179" s="187" t="n">
        <f aca="false">O179*H179</f>
        <v>0</v>
      </c>
      <c r="Q179" s="187" t="n">
        <v>0.1295</v>
      </c>
      <c r="R179" s="187" t="n">
        <f aca="false">Q179*H179</f>
        <v>6.0865</v>
      </c>
      <c r="S179" s="187" t="n">
        <v>0</v>
      </c>
      <c r="T179" s="188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89" t="s">
        <v>127</v>
      </c>
      <c r="AT179" s="189" t="s">
        <v>122</v>
      </c>
      <c r="AU179" s="189" t="s">
        <v>81</v>
      </c>
      <c r="AY179" s="3" t="s">
        <v>120</v>
      </c>
      <c r="BE179" s="190" t="n">
        <f aca="false">IF(N179="základní",J179,0)</f>
        <v>0</v>
      </c>
      <c r="BF179" s="190" t="n">
        <f aca="false">IF(N179="snížená",J179,0)</f>
        <v>0</v>
      </c>
      <c r="BG179" s="190" t="n">
        <f aca="false">IF(N179="zákl. přenesená",J179,0)</f>
        <v>0</v>
      </c>
      <c r="BH179" s="190" t="n">
        <f aca="false">IF(N179="sníž. přenesená",J179,0)</f>
        <v>0</v>
      </c>
      <c r="BI179" s="190" t="n">
        <f aca="false">IF(N179="nulová",J179,0)</f>
        <v>0</v>
      </c>
      <c r="BJ179" s="3" t="s">
        <v>79</v>
      </c>
      <c r="BK179" s="190" t="n">
        <f aca="false">ROUND(I179*H179,2)</f>
        <v>0</v>
      </c>
      <c r="BL179" s="3" t="s">
        <v>127</v>
      </c>
      <c r="BM179" s="189" t="s">
        <v>296</v>
      </c>
    </row>
    <row r="180" s="27" customFormat="true" ht="21.75" hidden="false" customHeight="true" outlineLevel="0" collapsed="false">
      <c r="A180" s="22"/>
      <c r="B180" s="177"/>
      <c r="C180" s="191" t="s">
        <v>297</v>
      </c>
      <c r="D180" s="191" t="s">
        <v>166</v>
      </c>
      <c r="E180" s="192" t="s">
        <v>298</v>
      </c>
      <c r="F180" s="193" t="s">
        <v>299</v>
      </c>
      <c r="G180" s="194" t="s">
        <v>187</v>
      </c>
      <c r="H180" s="195" t="n">
        <v>47.94</v>
      </c>
      <c r="I180" s="196"/>
      <c r="J180" s="197" t="n">
        <f aca="false">ROUND(I180*H180,2)</f>
        <v>0</v>
      </c>
      <c r="K180" s="193" t="s">
        <v>126</v>
      </c>
      <c r="L180" s="198"/>
      <c r="M180" s="199"/>
      <c r="N180" s="200" t="s">
        <v>39</v>
      </c>
      <c r="O180" s="60"/>
      <c r="P180" s="187" t="n">
        <f aca="false">O180*H180</f>
        <v>0</v>
      </c>
      <c r="Q180" s="187" t="n">
        <v>0.058</v>
      </c>
      <c r="R180" s="187" t="n">
        <f aca="false">Q180*H180</f>
        <v>2.78052</v>
      </c>
      <c r="S180" s="187" t="n">
        <v>0</v>
      </c>
      <c r="T180" s="188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89" t="s">
        <v>152</v>
      </c>
      <c r="AT180" s="189" t="s">
        <v>166</v>
      </c>
      <c r="AU180" s="189" t="s">
        <v>81</v>
      </c>
      <c r="AY180" s="3" t="s">
        <v>120</v>
      </c>
      <c r="BE180" s="190" t="n">
        <f aca="false">IF(N180="základní",J180,0)</f>
        <v>0</v>
      </c>
      <c r="BF180" s="190" t="n">
        <f aca="false">IF(N180="snížená",J180,0)</f>
        <v>0</v>
      </c>
      <c r="BG180" s="190" t="n">
        <f aca="false">IF(N180="zákl. přenesená",J180,0)</f>
        <v>0</v>
      </c>
      <c r="BH180" s="190" t="n">
        <f aca="false">IF(N180="sníž. přenesená",J180,0)</f>
        <v>0</v>
      </c>
      <c r="BI180" s="190" t="n">
        <f aca="false">IF(N180="nulová",J180,0)</f>
        <v>0</v>
      </c>
      <c r="BJ180" s="3" t="s">
        <v>79</v>
      </c>
      <c r="BK180" s="190" t="n">
        <f aca="false">ROUND(I180*H180,2)</f>
        <v>0</v>
      </c>
      <c r="BL180" s="3" t="s">
        <v>127</v>
      </c>
      <c r="BM180" s="189" t="s">
        <v>300</v>
      </c>
    </row>
    <row r="181" s="27" customFormat="true" ht="21.75" hidden="false" customHeight="true" outlineLevel="0" collapsed="false">
      <c r="A181" s="22"/>
      <c r="B181" s="177"/>
      <c r="C181" s="178" t="s">
        <v>301</v>
      </c>
      <c r="D181" s="178" t="s">
        <v>122</v>
      </c>
      <c r="E181" s="179" t="s">
        <v>302</v>
      </c>
      <c r="F181" s="180" t="s">
        <v>303</v>
      </c>
      <c r="G181" s="181" t="s">
        <v>125</v>
      </c>
      <c r="H181" s="182" t="n">
        <v>3.525</v>
      </c>
      <c r="I181" s="183"/>
      <c r="J181" s="184" t="n">
        <f aca="false">ROUND(I181*H181,2)</f>
        <v>0</v>
      </c>
      <c r="K181" s="180" t="s">
        <v>126</v>
      </c>
      <c r="L181" s="23"/>
      <c r="M181" s="185"/>
      <c r="N181" s="186" t="s">
        <v>39</v>
      </c>
      <c r="O181" s="60"/>
      <c r="P181" s="187" t="n">
        <f aca="false">O181*H181</f>
        <v>0</v>
      </c>
      <c r="Q181" s="187" t="n">
        <v>2.25634</v>
      </c>
      <c r="R181" s="187" t="n">
        <f aca="false">Q181*H181</f>
        <v>7.9535985</v>
      </c>
      <c r="S181" s="187" t="n">
        <v>0</v>
      </c>
      <c r="T181" s="188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89" t="s">
        <v>127</v>
      </c>
      <c r="AT181" s="189" t="s">
        <v>122</v>
      </c>
      <c r="AU181" s="189" t="s">
        <v>81</v>
      </c>
      <c r="AY181" s="3" t="s">
        <v>120</v>
      </c>
      <c r="BE181" s="190" t="n">
        <f aca="false">IF(N181="základní",J181,0)</f>
        <v>0</v>
      </c>
      <c r="BF181" s="190" t="n">
        <f aca="false">IF(N181="snížená",J181,0)</f>
        <v>0</v>
      </c>
      <c r="BG181" s="190" t="n">
        <f aca="false">IF(N181="zákl. přenesená",J181,0)</f>
        <v>0</v>
      </c>
      <c r="BH181" s="190" t="n">
        <f aca="false">IF(N181="sníž. přenesená",J181,0)</f>
        <v>0</v>
      </c>
      <c r="BI181" s="190" t="n">
        <f aca="false">IF(N181="nulová",J181,0)</f>
        <v>0</v>
      </c>
      <c r="BJ181" s="3" t="s">
        <v>79</v>
      </c>
      <c r="BK181" s="190" t="n">
        <f aca="false">ROUND(I181*H181,2)</f>
        <v>0</v>
      </c>
      <c r="BL181" s="3" t="s">
        <v>127</v>
      </c>
      <c r="BM181" s="189" t="s">
        <v>304</v>
      </c>
    </row>
    <row r="182" s="27" customFormat="true" ht="21.75" hidden="false" customHeight="true" outlineLevel="0" collapsed="false">
      <c r="A182" s="22"/>
      <c r="B182" s="177"/>
      <c r="C182" s="178" t="s">
        <v>305</v>
      </c>
      <c r="D182" s="178" t="s">
        <v>122</v>
      </c>
      <c r="E182" s="179" t="s">
        <v>306</v>
      </c>
      <c r="F182" s="180" t="s">
        <v>307</v>
      </c>
      <c r="G182" s="181" t="s">
        <v>163</v>
      </c>
      <c r="H182" s="182" t="n">
        <v>33.3</v>
      </c>
      <c r="I182" s="183"/>
      <c r="J182" s="184" t="n">
        <f aca="false">ROUND(I182*H182,2)</f>
        <v>0</v>
      </c>
      <c r="K182" s="180" t="s">
        <v>126</v>
      </c>
      <c r="L182" s="23"/>
      <c r="M182" s="185"/>
      <c r="N182" s="186" t="s">
        <v>39</v>
      </c>
      <c r="O182" s="60"/>
      <c r="P182" s="187" t="n">
        <f aca="false">O182*H182</f>
        <v>0</v>
      </c>
      <c r="Q182" s="187" t="n">
        <v>0</v>
      </c>
      <c r="R182" s="187" t="n">
        <f aca="false">Q182*H182</f>
        <v>0</v>
      </c>
      <c r="S182" s="187" t="n">
        <v>0</v>
      </c>
      <c r="T182" s="188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89" t="s">
        <v>127</v>
      </c>
      <c r="AT182" s="189" t="s">
        <v>122</v>
      </c>
      <c r="AU182" s="189" t="s">
        <v>81</v>
      </c>
      <c r="AY182" s="3" t="s">
        <v>120</v>
      </c>
      <c r="BE182" s="190" t="n">
        <f aca="false">IF(N182="základní",J182,0)</f>
        <v>0</v>
      </c>
      <c r="BF182" s="190" t="n">
        <f aca="false">IF(N182="snížená",J182,0)</f>
        <v>0</v>
      </c>
      <c r="BG182" s="190" t="n">
        <f aca="false">IF(N182="zákl. přenesená",J182,0)</f>
        <v>0</v>
      </c>
      <c r="BH182" s="190" t="n">
        <f aca="false">IF(N182="sníž. přenesená",J182,0)</f>
        <v>0</v>
      </c>
      <c r="BI182" s="190" t="n">
        <f aca="false">IF(N182="nulová",J182,0)</f>
        <v>0</v>
      </c>
      <c r="BJ182" s="3" t="s">
        <v>79</v>
      </c>
      <c r="BK182" s="190" t="n">
        <f aca="false">ROUND(I182*H182,2)</f>
        <v>0</v>
      </c>
      <c r="BL182" s="3" t="s">
        <v>127</v>
      </c>
      <c r="BM182" s="189" t="s">
        <v>308</v>
      </c>
    </row>
    <row r="183" s="27" customFormat="true" ht="21.75" hidden="false" customHeight="true" outlineLevel="0" collapsed="false">
      <c r="A183" s="22"/>
      <c r="B183" s="177"/>
      <c r="C183" s="178" t="s">
        <v>309</v>
      </c>
      <c r="D183" s="178" t="s">
        <v>122</v>
      </c>
      <c r="E183" s="179" t="s">
        <v>310</v>
      </c>
      <c r="F183" s="180" t="s">
        <v>311</v>
      </c>
      <c r="G183" s="181" t="s">
        <v>163</v>
      </c>
      <c r="H183" s="182" t="n">
        <v>666</v>
      </c>
      <c r="I183" s="183"/>
      <c r="J183" s="184" t="n">
        <f aca="false">ROUND(I183*H183,2)</f>
        <v>0</v>
      </c>
      <c r="K183" s="180" t="s">
        <v>126</v>
      </c>
      <c r="L183" s="23"/>
      <c r="M183" s="185"/>
      <c r="N183" s="186" t="s">
        <v>39</v>
      </c>
      <c r="O183" s="60"/>
      <c r="P183" s="187" t="n">
        <f aca="false">O183*H183</f>
        <v>0</v>
      </c>
      <c r="Q183" s="187" t="n">
        <v>0</v>
      </c>
      <c r="R183" s="187" t="n">
        <f aca="false">Q183*H183</f>
        <v>0</v>
      </c>
      <c r="S183" s="187" t="n">
        <v>0</v>
      </c>
      <c r="T183" s="188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89" t="s">
        <v>127</v>
      </c>
      <c r="AT183" s="189" t="s">
        <v>122</v>
      </c>
      <c r="AU183" s="189" t="s">
        <v>81</v>
      </c>
      <c r="AY183" s="3" t="s">
        <v>120</v>
      </c>
      <c r="BE183" s="190" t="n">
        <f aca="false">IF(N183="základní",J183,0)</f>
        <v>0</v>
      </c>
      <c r="BF183" s="190" t="n">
        <f aca="false">IF(N183="snížená",J183,0)</f>
        <v>0</v>
      </c>
      <c r="BG183" s="190" t="n">
        <f aca="false">IF(N183="zákl. přenesená",J183,0)</f>
        <v>0</v>
      </c>
      <c r="BH183" s="190" t="n">
        <f aca="false">IF(N183="sníž. přenesená",J183,0)</f>
        <v>0</v>
      </c>
      <c r="BI183" s="190" t="n">
        <f aca="false">IF(N183="nulová",J183,0)</f>
        <v>0</v>
      </c>
      <c r="BJ183" s="3" t="s">
        <v>79</v>
      </c>
      <c r="BK183" s="190" t="n">
        <f aca="false">ROUND(I183*H183,2)</f>
        <v>0</v>
      </c>
      <c r="BL183" s="3" t="s">
        <v>127</v>
      </c>
      <c r="BM183" s="189" t="s">
        <v>312</v>
      </c>
    </row>
    <row r="184" s="27" customFormat="true" ht="21.75" hidden="false" customHeight="true" outlineLevel="0" collapsed="false">
      <c r="A184" s="22"/>
      <c r="B184" s="177"/>
      <c r="C184" s="178" t="s">
        <v>313</v>
      </c>
      <c r="D184" s="178" t="s">
        <v>122</v>
      </c>
      <c r="E184" s="179" t="s">
        <v>314</v>
      </c>
      <c r="F184" s="180" t="s">
        <v>315</v>
      </c>
      <c r="G184" s="181" t="s">
        <v>163</v>
      </c>
      <c r="H184" s="182" t="n">
        <v>33.3</v>
      </c>
      <c r="I184" s="183"/>
      <c r="J184" s="184" t="n">
        <f aca="false">ROUND(I184*H184,2)</f>
        <v>0</v>
      </c>
      <c r="K184" s="180" t="s">
        <v>126</v>
      </c>
      <c r="L184" s="23"/>
      <c r="M184" s="185"/>
      <c r="N184" s="186" t="s">
        <v>39</v>
      </c>
      <c r="O184" s="60"/>
      <c r="P184" s="187" t="n">
        <f aca="false">O184*H184</f>
        <v>0</v>
      </c>
      <c r="Q184" s="187" t="n">
        <v>0</v>
      </c>
      <c r="R184" s="187" t="n">
        <f aca="false">Q184*H184</f>
        <v>0</v>
      </c>
      <c r="S184" s="187" t="n">
        <v>0</v>
      </c>
      <c r="T184" s="188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89" t="s">
        <v>127</v>
      </c>
      <c r="AT184" s="189" t="s">
        <v>122</v>
      </c>
      <c r="AU184" s="189" t="s">
        <v>81</v>
      </c>
      <c r="AY184" s="3" t="s">
        <v>120</v>
      </c>
      <c r="BE184" s="190" t="n">
        <f aca="false">IF(N184="základní",J184,0)</f>
        <v>0</v>
      </c>
      <c r="BF184" s="190" t="n">
        <f aca="false">IF(N184="snížená",J184,0)</f>
        <v>0</v>
      </c>
      <c r="BG184" s="190" t="n">
        <f aca="false">IF(N184="zákl. přenesená",J184,0)</f>
        <v>0</v>
      </c>
      <c r="BH184" s="190" t="n">
        <f aca="false">IF(N184="sníž. přenesená",J184,0)</f>
        <v>0</v>
      </c>
      <c r="BI184" s="190" t="n">
        <f aca="false">IF(N184="nulová",J184,0)</f>
        <v>0</v>
      </c>
      <c r="BJ184" s="3" t="s">
        <v>79</v>
      </c>
      <c r="BK184" s="190" t="n">
        <f aca="false">ROUND(I184*H184,2)</f>
        <v>0</v>
      </c>
      <c r="BL184" s="3" t="s">
        <v>127</v>
      </c>
      <c r="BM184" s="189" t="s">
        <v>316</v>
      </c>
    </row>
    <row r="185" s="27" customFormat="true" ht="21.75" hidden="false" customHeight="true" outlineLevel="0" collapsed="false">
      <c r="A185" s="22"/>
      <c r="B185" s="177"/>
      <c r="C185" s="178" t="s">
        <v>317</v>
      </c>
      <c r="D185" s="178" t="s">
        <v>122</v>
      </c>
      <c r="E185" s="179" t="s">
        <v>318</v>
      </c>
      <c r="F185" s="180" t="s">
        <v>319</v>
      </c>
      <c r="G185" s="181" t="s">
        <v>146</v>
      </c>
      <c r="H185" s="182" t="n">
        <v>0.029</v>
      </c>
      <c r="I185" s="183"/>
      <c r="J185" s="184" t="n">
        <f aca="false">ROUND(I185*H185,2)</f>
        <v>0</v>
      </c>
      <c r="K185" s="180" t="s">
        <v>126</v>
      </c>
      <c r="L185" s="23"/>
      <c r="M185" s="185"/>
      <c r="N185" s="186" t="s">
        <v>39</v>
      </c>
      <c r="O185" s="60"/>
      <c r="P185" s="187" t="n">
        <f aca="false">O185*H185</f>
        <v>0</v>
      </c>
      <c r="Q185" s="187" t="n">
        <v>0</v>
      </c>
      <c r="R185" s="187" t="n">
        <f aca="false">Q185*H185</f>
        <v>0</v>
      </c>
      <c r="S185" s="187" t="n">
        <v>1.244</v>
      </c>
      <c r="T185" s="188" t="n">
        <f aca="false">S185*H185</f>
        <v>0.036076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89" t="s">
        <v>127</v>
      </c>
      <c r="AT185" s="189" t="s">
        <v>122</v>
      </c>
      <c r="AU185" s="189" t="s">
        <v>81</v>
      </c>
      <c r="AY185" s="3" t="s">
        <v>120</v>
      </c>
      <c r="BE185" s="190" t="n">
        <f aca="false">IF(N185="základní",J185,0)</f>
        <v>0</v>
      </c>
      <c r="BF185" s="190" t="n">
        <f aca="false">IF(N185="snížená",J185,0)</f>
        <v>0</v>
      </c>
      <c r="BG185" s="190" t="n">
        <f aca="false">IF(N185="zákl. přenesená",J185,0)</f>
        <v>0</v>
      </c>
      <c r="BH185" s="190" t="n">
        <f aca="false">IF(N185="sníž. přenesená",J185,0)</f>
        <v>0</v>
      </c>
      <c r="BI185" s="190" t="n">
        <f aca="false">IF(N185="nulová",J185,0)</f>
        <v>0</v>
      </c>
      <c r="BJ185" s="3" t="s">
        <v>79</v>
      </c>
      <c r="BK185" s="190" t="n">
        <f aca="false">ROUND(I185*H185,2)</f>
        <v>0</v>
      </c>
      <c r="BL185" s="3" t="s">
        <v>127</v>
      </c>
      <c r="BM185" s="189" t="s">
        <v>320</v>
      </c>
    </row>
    <row r="186" s="27" customFormat="true" ht="33" hidden="false" customHeight="true" outlineLevel="0" collapsed="false">
      <c r="A186" s="22"/>
      <c r="B186" s="177"/>
      <c r="C186" s="178" t="s">
        <v>321</v>
      </c>
      <c r="D186" s="178" t="s">
        <v>122</v>
      </c>
      <c r="E186" s="179" t="s">
        <v>322</v>
      </c>
      <c r="F186" s="180" t="s">
        <v>323</v>
      </c>
      <c r="G186" s="181" t="s">
        <v>125</v>
      </c>
      <c r="H186" s="182" t="n">
        <v>19.9</v>
      </c>
      <c r="I186" s="183"/>
      <c r="J186" s="184" t="n">
        <f aca="false">ROUND(I186*H186,2)</f>
        <v>0</v>
      </c>
      <c r="K186" s="180" t="s">
        <v>126</v>
      </c>
      <c r="L186" s="23"/>
      <c r="M186" s="185"/>
      <c r="N186" s="186" t="s">
        <v>39</v>
      </c>
      <c r="O186" s="60"/>
      <c r="P186" s="187" t="n">
        <f aca="false">O186*H186</f>
        <v>0</v>
      </c>
      <c r="Q186" s="187" t="n">
        <v>0</v>
      </c>
      <c r="R186" s="187" t="n">
        <f aca="false">Q186*H186</f>
        <v>0</v>
      </c>
      <c r="S186" s="187" t="n">
        <v>2.2</v>
      </c>
      <c r="T186" s="188" t="n">
        <f aca="false">S186*H186</f>
        <v>43.78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89" t="s">
        <v>127</v>
      </c>
      <c r="AT186" s="189" t="s">
        <v>122</v>
      </c>
      <c r="AU186" s="189" t="s">
        <v>81</v>
      </c>
      <c r="AY186" s="3" t="s">
        <v>120</v>
      </c>
      <c r="BE186" s="190" t="n">
        <f aca="false">IF(N186="základní",J186,0)</f>
        <v>0</v>
      </c>
      <c r="BF186" s="190" t="n">
        <f aca="false">IF(N186="snížená",J186,0)</f>
        <v>0</v>
      </c>
      <c r="BG186" s="190" t="n">
        <f aca="false">IF(N186="zákl. přenesená",J186,0)</f>
        <v>0</v>
      </c>
      <c r="BH186" s="190" t="n">
        <f aca="false">IF(N186="sníž. přenesená",J186,0)</f>
        <v>0</v>
      </c>
      <c r="BI186" s="190" t="n">
        <f aca="false">IF(N186="nulová",J186,0)</f>
        <v>0</v>
      </c>
      <c r="BJ186" s="3" t="s">
        <v>79</v>
      </c>
      <c r="BK186" s="190" t="n">
        <f aca="false">ROUND(I186*H186,2)</f>
        <v>0</v>
      </c>
      <c r="BL186" s="3" t="s">
        <v>127</v>
      </c>
      <c r="BM186" s="189" t="s">
        <v>324</v>
      </c>
    </row>
    <row r="187" s="27" customFormat="true" ht="21.75" hidden="false" customHeight="true" outlineLevel="0" collapsed="false">
      <c r="A187" s="22"/>
      <c r="B187" s="177"/>
      <c r="C187" s="178" t="s">
        <v>325</v>
      </c>
      <c r="D187" s="178" t="s">
        <v>122</v>
      </c>
      <c r="E187" s="179" t="s">
        <v>326</v>
      </c>
      <c r="F187" s="180" t="s">
        <v>327</v>
      </c>
      <c r="G187" s="181" t="s">
        <v>163</v>
      </c>
      <c r="H187" s="182" t="n">
        <v>199</v>
      </c>
      <c r="I187" s="183"/>
      <c r="J187" s="184" t="n">
        <f aca="false">ROUND(I187*H187,2)</f>
        <v>0</v>
      </c>
      <c r="K187" s="180" t="s">
        <v>126</v>
      </c>
      <c r="L187" s="23"/>
      <c r="M187" s="185"/>
      <c r="N187" s="186" t="s">
        <v>39</v>
      </c>
      <c r="O187" s="60"/>
      <c r="P187" s="187" t="n">
        <f aca="false">O187*H187</f>
        <v>0</v>
      </c>
      <c r="Q187" s="187" t="n">
        <v>0</v>
      </c>
      <c r="R187" s="187" t="n">
        <f aca="false">Q187*H187</f>
        <v>0</v>
      </c>
      <c r="S187" s="187" t="n">
        <v>0.19</v>
      </c>
      <c r="T187" s="188" t="n">
        <f aca="false">S187*H187</f>
        <v>37.81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89" t="s">
        <v>127</v>
      </c>
      <c r="AT187" s="189" t="s">
        <v>122</v>
      </c>
      <c r="AU187" s="189" t="s">
        <v>81</v>
      </c>
      <c r="AY187" s="3" t="s">
        <v>120</v>
      </c>
      <c r="BE187" s="190" t="n">
        <f aca="false">IF(N187="základní",J187,0)</f>
        <v>0</v>
      </c>
      <c r="BF187" s="190" t="n">
        <f aca="false">IF(N187="snížená",J187,0)</f>
        <v>0</v>
      </c>
      <c r="BG187" s="190" t="n">
        <f aca="false">IF(N187="zákl. přenesená",J187,0)</f>
        <v>0</v>
      </c>
      <c r="BH187" s="190" t="n">
        <f aca="false">IF(N187="sníž. přenesená",J187,0)</f>
        <v>0</v>
      </c>
      <c r="BI187" s="190" t="n">
        <f aca="false">IF(N187="nulová",J187,0)</f>
        <v>0</v>
      </c>
      <c r="BJ187" s="3" t="s">
        <v>79</v>
      </c>
      <c r="BK187" s="190" t="n">
        <f aca="false">ROUND(I187*H187,2)</f>
        <v>0</v>
      </c>
      <c r="BL187" s="3" t="s">
        <v>127</v>
      </c>
      <c r="BM187" s="189" t="s">
        <v>328</v>
      </c>
    </row>
    <row r="188" s="27" customFormat="true" ht="21.75" hidden="false" customHeight="true" outlineLevel="0" collapsed="false">
      <c r="A188" s="22"/>
      <c r="B188" s="177"/>
      <c r="C188" s="178" t="s">
        <v>329</v>
      </c>
      <c r="D188" s="178" t="s">
        <v>122</v>
      </c>
      <c r="E188" s="179" t="s">
        <v>330</v>
      </c>
      <c r="F188" s="180" t="s">
        <v>331</v>
      </c>
      <c r="G188" s="181" t="s">
        <v>201</v>
      </c>
      <c r="H188" s="182" t="n">
        <v>22.5</v>
      </c>
      <c r="I188" s="183"/>
      <c r="J188" s="184" t="n">
        <f aca="false">ROUND(I188*H188,2)</f>
        <v>0</v>
      </c>
      <c r="K188" s="180"/>
      <c r="L188" s="23"/>
      <c r="M188" s="185"/>
      <c r="N188" s="186" t="s">
        <v>39</v>
      </c>
      <c r="O188" s="60"/>
      <c r="P188" s="187" t="n">
        <f aca="false">O188*H188</f>
        <v>0</v>
      </c>
      <c r="Q188" s="187" t="n">
        <v>0</v>
      </c>
      <c r="R188" s="187" t="n">
        <f aca="false">Q188*H188</f>
        <v>0</v>
      </c>
      <c r="S188" s="187" t="n">
        <v>0.00248</v>
      </c>
      <c r="T188" s="188" t="n">
        <f aca="false">S188*H188</f>
        <v>0.0558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89" t="s">
        <v>127</v>
      </c>
      <c r="AT188" s="189" t="s">
        <v>122</v>
      </c>
      <c r="AU188" s="189" t="s">
        <v>81</v>
      </c>
      <c r="AY188" s="3" t="s">
        <v>120</v>
      </c>
      <c r="BE188" s="190" t="n">
        <f aca="false">IF(N188="základní",J188,0)</f>
        <v>0</v>
      </c>
      <c r="BF188" s="190" t="n">
        <f aca="false">IF(N188="snížená",J188,0)</f>
        <v>0</v>
      </c>
      <c r="BG188" s="190" t="n">
        <f aca="false">IF(N188="zákl. přenesená",J188,0)</f>
        <v>0</v>
      </c>
      <c r="BH188" s="190" t="n">
        <f aca="false">IF(N188="sníž. přenesená",J188,0)</f>
        <v>0</v>
      </c>
      <c r="BI188" s="190" t="n">
        <f aca="false">IF(N188="nulová",J188,0)</f>
        <v>0</v>
      </c>
      <c r="BJ188" s="3" t="s">
        <v>79</v>
      </c>
      <c r="BK188" s="190" t="n">
        <f aca="false">ROUND(I188*H188,2)</f>
        <v>0</v>
      </c>
      <c r="BL188" s="3" t="s">
        <v>127</v>
      </c>
      <c r="BM188" s="189" t="s">
        <v>332</v>
      </c>
    </row>
    <row r="189" s="27" customFormat="true" ht="21.75" hidden="false" customHeight="true" outlineLevel="0" collapsed="false">
      <c r="A189" s="22"/>
      <c r="B189" s="177"/>
      <c r="C189" s="178" t="s">
        <v>333</v>
      </c>
      <c r="D189" s="178" t="s">
        <v>122</v>
      </c>
      <c r="E189" s="179" t="s">
        <v>334</v>
      </c>
      <c r="F189" s="180" t="s">
        <v>335</v>
      </c>
      <c r="G189" s="181" t="s">
        <v>201</v>
      </c>
      <c r="H189" s="182" t="n">
        <v>24</v>
      </c>
      <c r="I189" s="183"/>
      <c r="J189" s="184" t="n">
        <f aca="false">ROUND(I189*H189,2)</f>
        <v>0</v>
      </c>
      <c r="K189" s="180" t="s">
        <v>126</v>
      </c>
      <c r="L189" s="23"/>
      <c r="M189" s="185"/>
      <c r="N189" s="186" t="s">
        <v>39</v>
      </c>
      <c r="O189" s="60"/>
      <c r="P189" s="187" t="n">
        <f aca="false">O189*H189</f>
        <v>0</v>
      </c>
      <c r="Q189" s="187" t="n">
        <v>0</v>
      </c>
      <c r="R189" s="187" t="n">
        <f aca="false">Q189*H189</f>
        <v>0</v>
      </c>
      <c r="S189" s="187" t="n">
        <v>0.0453</v>
      </c>
      <c r="T189" s="188" t="n">
        <f aca="false">S189*H189</f>
        <v>1.0872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89" t="s">
        <v>127</v>
      </c>
      <c r="AT189" s="189" t="s">
        <v>122</v>
      </c>
      <c r="AU189" s="189" t="s">
        <v>81</v>
      </c>
      <c r="AY189" s="3" t="s">
        <v>120</v>
      </c>
      <c r="BE189" s="190" t="n">
        <f aca="false">IF(N189="základní",J189,0)</f>
        <v>0</v>
      </c>
      <c r="BF189" s="190" t="n">
        <f aca="false">IF(N189="snížená",J189,0)</f>
        <v>0</v>
      </c>
      <c r="BG189" s="190" t="n">
        <f aca="false">IF(N189="zákl. přenesená",J189,0)</f>
        <v>0</v>
      </c>
      <c r="BH189" s="190" t="n">
        <f aca="false">IF(N189="sníž. přenesená",J189,0)</f>
        <v>0</v>
      </c>
      <c r="BI189" s="190" t="n">
        <f aca="false">IF(N189="nulová",J189,0)</f>
        <v>0</v>
      </c>
      <c r="BJ189" s="3" t="s">
        <v>79</v>
      </c>
      <c r="BK189" s="190" t="n">
        <f aca="false">ROUND(I189*H189,2)</f>
        <v>0</v>
      </c>
      <c r="BL189" s="3" t="s">
        <v>127</v>
      </c>
      <c r="BM189" s="189" t="s">
        <v>336</v>
      </c>
    </row>
    <row r="190" s="27" customFormat="true" ht="16.5" hidden="false" customHeight="true" outlineLevel="0" collapsed="false">
      <c r="A190" s="22"/>
      <c r="B190" s="177"/>
      <c r="C190" s="178" t="s">
        <v>337</v>
      </c>
      <c r="D190" s="178" t="s">
        <v>122</v>
      </c>
      <c r="E190" s="179" t="s">
        <v>338</v>
      </c>
      <c r="F190" s="180" t="s">
        <v>339</v>
      </c>
      <c r="G190" s="181" t="s">
        <v>187</v>
      </c>
      <c r="H190" s="182" t="n">
        <v>1</v>
      </c>
      <c r="I190" s="183"/>
      <c r="J190" s="184" t="n">
        <f aca="false">ROUND(I190*H190,2)</f>
        <v>0</v>
      </c>
      <c r="K190" s="180" t="s">
        <v>126</v>
      </c>
      <c r="L190" s="23"/>
      <c r="M190" s="185"/>
      <c r="N190" s="186" t="s">
        <v>39</v>
      </c>
      <c r="O190" s="60"/>
      <c r="P190" s="187" t="n">
        <f aca="false">O190*H190</f>
        <v>0</v>
      </c>
      <c r="Q190" s="187" t="n">
        <v>0</v>
      </c>
      <c r="R190" s="187" t="n">
        <f aca="false">Q190*H190</f>
        <v>0</v>
      </c>
      <c r="S190" s="187" t="n">
        <v>0.21</v>
      </c>
      <c r="T190" s="188" t="n">
        <f aca="false">S190*H190</f>
        <v>0.21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89" t="s">
        <v>127</v>
      </c>
      <c r="AT190" s="189" t="s">
        <v>122</v>
      </c>
      <c r="AU190" s="189" t="s">
        <v>81</v>
      </c>
      <c r="AY190" s="3" t="s">
        <v>120</v>
      </c>
      <c r="BE190" s="190" t="n">
        <f aca="false">IF(N190="základní",J190,0)</f>
        <v>0</v>
      </c>
      <c r="BF190" s="190" t="n">
        <f aca="false">IF(N190="snížená",J190,0)</f>
        <v>0</v>
      </c>
      <c r="BG190" s="190" t="n">
        <f aca="false">IF(N190="zákl. přenesená",J190,0)</f>
        <v>0</v>
      </c>
      <c r="BH190" s="190" t="n">
        <f aca="false">IF(N190="sníž. přenesená",J190,0)</f>
        <v>0</v>
      </c>
      <c r="BI190" s="190" t="n">
        <f aca="false">IF(N190="nulová",J190,0)</f>
        <v>0</v>
      </c>
      <c r="BJ190" s="3" t="s">
        <v>79</v>
      </c>
      <c r="BK190" s="190" t="n">
        <f aca="false">ROUND(I190*H190,2)</f>
        <v>0</v>
      </c>
      <c r="BL190" s="3" t="s">
        <v>127</v>
      </c>
      <c r="BM190" s="189" t="s">
        <v>340</v>
      </c>
    </row>
    <row r="191" s="163" customFormat="true" ht="22.8" hidden="false" customHeight="true" outlineLevel="0" collapsed="false">
      <c r="B191" s="164"/>
      <c r="D191" s="165" t="s">
        <v>73</v>
      </c>
      <c r="E191" s="175" t="s">
        <v>341</v>
      </c>
      <c r="F191" s="175" t="s">
        <v>342</v>
      </c>
      <c r="I191" s="167"/>
      <c r="J191" s="176" t="n">
        <f aca="false">BK191</f>
        <v>0</v>
      </c>
      <c r="L191" s="164"/>
      <c r="M191" s="169"/>
      <c r="N191" s="170"/>
      <c r="O191" s="170"/>
      <c r="P191" s="171" t="n">
        <f aca="false">SUM(P192:P195)</f>
        <v>0</v>
      </c>
      <c r="Q191" s="170"/>
      <c r="R191" s="171" t="n">
        <f aca="false">SUM(R192:R195)</f>
        <v>0</v>
      </c>
      <c r="S191" s="170"/>
      <c r="T191" s="172" t="n">
        <f aca="false">SUM(T192:T195)</f>
        <v>0</v>
      </c>
      <c r="AR191" s="165" t="s">
        <v>79</v>
      </c>
      <c r="AT191" s="173" t="s">
        <v>73</v>
      </c>
      <c r="AU191" s="173" t="s">
        <v>79</v>
      </c>
      <c r="AY191" s="165" t="s">
        <v>120</v>
      </c>
      <c r="BK191" s="174" t="n">
        <f aca="false">SUM(BK192:BK195)</f>
        <v>0</v>
      </c>
    </row>
    <row r="192" s="27" customFormat="true" ht="21.75" hidden="false" customHeight="true" outlineLevel="0" collapsed="false">
      <c r="A192" s="22"/>
      <c r="B192" s="177"/>
      <c r="C192" s="178" t="s">
        <v>343</v>
      </c>
      <c r="D192" s="178" t="s">
        <v>122</v>
      </c>
      <c r="E192" s="179" t="s">
        <v>344</v>
      </c>
      <c r="F192" s="180" t="s">
        <v>345</v>
      </c>
      <c r="G192" s="181" t="s">
        <v>146</v>
      </c>
      <c r="H192" s="182" t="n">
        <v>82.979</v>
      </c>
      <c r="I192" s="183"/>
      <c r="J192" s="184" t="n">
        <f aca="false">ROUND(I192*H192,2)</f>
        <v>0</v>
      </c>
      <c r="K192" s="180" t="s">
        <v>126</v>
      </c>
      <c r="L192" s="23"/>
      <c r="M192" s="185"/>
      <c r="N192" s="186" t="s">
        <v>39</v>
      </c>
      <c r="O192" s="60"/>
      <c r="P192" s="187" t="n">
        <f aca="false">O192*H192</f>
        <v>0</v>
      </c>
      <c r="Q192" s="187" t="n">
        <v>0</v>
      </c>
      <c r="R192" s="187" t="n">
        <f aca="false">Q192*H192</f>
        <v>0</v>
      </c>
      <c r="S192" s="187" t="n">
        <v>0</v>
      </c>
      <c r="T192" s="188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89" t="s">
        <v>127</v>
      </c>
      <c r="AT192" s="189" t="s">
        <v>122</v>
      </c>
      <c r="AU192" s="189" t="s">
        <v>81</v>
      </c>
      <c r="AY192" s="3" t="s">
        <v>120</v>
      </c>
      <c r="BE192" s="190" t="n">
        <f aca="false">IF(N192="základní",J192,0)</f>
        <v>0</v>
      </c>
      <c r="BF192" s="190" t="n">
        <f aca="false">IF(N192="snížená",J192,0)</f>
        <v>0</v>
      </c>
      <c r="BG192" s="190" t="n">
        <f aca="false">IF(N192="zákl. přenesená",J192,0)</f>
        <v>0</v>
      </c>
      <c r="BH192" s="190" t="n">
        <f aca="false">IF(N192="sníž. přenesená",J192,0)</f>
        <v>0</v>
      </c>
      <c r="BI192" s="190" t="n">
        <f aca="false">IF(N192="nulová",J192,0)</f>
        <v>0</v>
      </c>
      <c r="BJ192" s="3" t="s">
        <v>79</v>
      </c>
      <c r="BK192" s="190" t="n">
        <f aca="false">ROUND(I192*H192,2)</f>
        <v>0</v>
      </c>
      <c r="BL192" s="3" t="s">
        <v>127</v>
      </c>
      <c r="BM192" s="189" t="s">
        <v>346</v>
      </c>
    </row>
    <row r="193" s="27" customFormat="true" ht="21.75" hidden="false" customHeight="true" outlineLevel="0" collapsed="false">
      <c r="A193" s="22"/>
      <c r="B193" s="177"/>
      <c r="C193" s="178" t="s">
        <v>347</v>
      </c>
      <c r="D193" s="178" t="s">
        <v>122</v>
      </c>
      <c r="E193" s="179" t="s">
        <v>348</v>
      </c>
      <c r="F193" s="180" t="s">
        <v>349</v>
      </c>
      <c r="G193" s="181" t="s">
        <v>146</v>
      </c>
      <c r="H193" s="182" t="n">
        <v>82.979</v>
      </c>
      <c r="I193" s="183"/>
      <c r="J193" s="184" t="n">
        <f aca="false">ROUND(I193*H193,2)</f>
        <v>0</v>
      </c>
      <c r="K193" s="180" t="s">
        <v>126</v>
      </c>
      <c r="L193" s="23"/>
      <c r="M193" s="185"/>
      <c r="N193" s="186" t="s">
        <v>39</v>
      </c>
      <c r="O193" s="60"/>
      <c r="P193" s="187" t="n">
        <f aca="false">O193*H193</f>
        <v>0</v>
      </c>
      <c r="Q193" s="187" t="n">
        <v>0</v>
      </c>
      <c r="R193" s="187" t="n">
        <f aca="false">Q193*H193</f>
        <v>0</v>
      </c>
      <c r="S193" s="187" t="n">
        <v>0</v>
      </c>
      <c r="T193" s="188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89" t="s">
        <v>127</v>
      </c>
      <c r="AT193" s="189" t="s">
        <v>122</v>
      </c>
      <c r="AU193" s="189" t="s">
        <v>81</v>
      </c>
      <c r="AY193" s="3" t="s">
        <v>120</v>
      </c>
      <c r="BE193" s="190" t="n">
        <f aca="false">IF(N193="základní",J193,0)</f>
        <v>0</v>
      </c>
      <c r="BF193" s="190" t="n">
        <f aca="false">IF(N193="snížená",J193,0)</f>
        <v>0</v>
      </c>
      <c r="BG193" s="190" t="n">
        <f aca="false">IF(N193="zákl. přenesená",J193,0)</f>
        <v>0</v>
      </c>
      <c r="BH193" s="190" t="n">
        <f aca="false">IF(N193="sníž. přenesená",J193,0)</f>
        <v>0</v>
      </c>
      <c r="BI193" s="190" t="n">
        <f aca="false">IF(N193="nulová",J193,0)</f>
        <v>0</v>
      </c>
      <c r="BJ193" s="3" t="s">
        <v>79</v>
      </c>
      <c r="BK193" s="190" t="n">
        <f aca="false">ROUND(I193*H193,2)</f>
        <v>0</v>
      </c>
      <c r="BL193" s="3" t="s">
        <v>127</v>
      </c>
      <c r="BM193" s="189" t="s">
        <v>350</v>
      </c>
    </row>
    <row r="194" s="27" customFormat="true" ht="21.75" hidden="false" customHeight="true" outlineLevel="0" collapsed="false">
      <c r="A194" s="22"/>
      <c r="B194" s="177"/>
      <c r="C194" s="178" t="s">
        <v>351</v>
      </c>
      <c r="D194" s="178" t="s">
        <v>122</v>
      </c>
      <c r="E194" s="179" t="s">
        <v>352</v>
      </c>
      <c r="F194" s="180" t="s">
        <v>353</v>
      </c>
      <c r="G194" s="181" t="s">
        <v>146</v>
      </c>
      <c r="H194" s="182" t="n">
        <v>1588.628</v>
      </c>
      <c r="I194" s="183"/>
      <c r="J194" s="184" t="n">
        <f aca="false">ROUND(I194*H194,2)</f>
        <v>0</v>
      </c>
      <c r="K194" s="180" t="s">
        <v>126</v>
      </c>
      <c r="L194" s="23"/>
      <c r="M194" s="185"/>
      <c r="N194" s="186" t="s">
        <v>39</v>
      </c>
      <c r="O194" s="60"/>
      <c r="P194" s="187" t="n">
        <f aca="false">O194*H194</f>
        <v>0</v>
      </c>
      <c r="Q194" s="187" t="n">
        <v>0</v>
      </c>
      <c r="R194" s="187" t="n">
        <f aca="false">Q194*H194</f>
        <v>0</v>
      </c>
      <c r="S194" s="187" t="n">
        <v>0</v>
      </c>
      <c r="T194" s="188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89" t="s">
        <v>127</v>
      </c>
      <c r="AT194" s="189" t="s">
        <v>122</v>
      </c>
      <c r="AU194" s="189" t="s">
        <v>81</v>
      </c>
      <c r="AY194" s="3" t="s">
        <v>120</v>
      </c>
      <c r="BE194" s="190" t="n">
        <f aca="false">IF(N194="základní",J194,0)</f>
        <v>0</v>
      </c>
      <c r="BF194" s="190" t="n">
        <f aca="false">IF(N194="snížená",J194,0)</f>
        <v>0</v>
      </c>
      <c r="BG194" s="190" t="n">
        <f aca="false">IF(N194="zákl. přenesená",J194,0)</f>
        <v>0</v>
      </c>
      <c r="BH194" s="190" t="n">
        <f aca="false">IF(N194="sníž. přenesená",J194,0)</f>
        <v>0</v>
      </c>
      <c r="BI194" s="190" t="n">
        <f aca="false">IF(N194="nulová",J194,0)</f>
        <v>0</v>
      </c>
      <c r="BJ194" s="3" t="s">
        <v>79</v>
      </c>
      <c r="BK194" s="190" t="n">
        <f aca="false">ROUND(I194*H194,2)</f>
        <v>0</v>
      </c>
      <c r="BL194" s="3" t="s">
        <v>127</v>
      </c>
      <c r="BM194" s="189" t="s">
        <v>354</v>
      </c>
    </row>
    <row r="195" s="27" customFormat="true" ht="21.75" hidden="false" customHeight="true" outlineLevel="0" collapsed="false">
      <c r="A195" s="22"/>
      <c r="B195" s="177"/>
      <c r="C195" s="178" t="s">
        <v>355</v>
      </c>
      <c r="D195" s="178" t="s">
        <v>122</v>
      </c>
      <c r="E195" s="179" t="s">
        <v>356</v>
      </c>
      <c r="F195" s="180" t="s">
        <v>357</v>
      </c>
      <c r="G195" s="181" t="s">
        <v>146</v>
      </c>
      <c r="H195" s="182" t="n">
        <v>82.979</v>
      </c>
      <c r="I195" s="183"/>
      <c r="J195" s="184" t="n">
        <f aca="false">ROUND(I195*H195,2)</f>
        <v>0</v>
      </c>
      <c r="K195" s="180" t="s">
        <v>126</v>
      </c>
      <c r="L195" s="23"/>
      <c r="M195" s="185"/>
      <c r="N195" s="186" t="s">
        <v>39</v>
      </c>
      <c r="O195" s="60"/>
      <c r="P195" s="187" t="n">
        <f aca="false">O195*H195</f>
        <v>0</v>
      </c>
      <c r="Q195" s="187" t="n">
        <v>0</v>
      </c>
      <c r="R195" s="187" t="n">
        <f aca="false">Q195*H195</f>
        <v>0</v>
      </c>
      <c r="S195" s="187" t="n">
        <v>0</v>
      </c>
      <c r="T195" s="188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89" t="s">
        <v>127</v>
      </c>
      <c r="AT195" s="189" t="s">
        <v>122</v>
      </c>
      <c r="AU195" s="189" t="s">
        <v>81</v>
      </c>
      <c r="AY195" s="3" t="s">
        <v>120</v>
      </c>
      <c r="BE195" s="190" t="n">
        <f aca="false">IF(N195="základní",J195,0)</f>
        <v>0</v>
      </c>
      <c r="BF195" s="190" t="n">
        <f aca="false">IF(N195="snížená",J195,0)</f>
        <v>0</v>
      </c>
      <c r="BG195" s="190" t="n">
        <f aca="false">IF(N195="zákl. přenesená",J195,0)</f>
        <v>0</v>
      </c>
      <c r="BH195" s="190" t="n">
        <f aca="false">IF(N195="sníž. přenesená",J195,0)</f>
        <v>0</v>
      </c>
      <c r="BI195" s="190" t="n">
        <f aca="false">IF(N195="nulová",J195,0)</f>
        <v>0</v>
      </c>
      <c r="BJ195" s="3" t="s">
        <v>79</v>
      </c>
      <c r="BK195" s="190" t="n">
        <f aca="false">ROUND(I195*H195,2)</f>
        <v>0</v>
      </c>
      <c r="BL195" s="3" t="s">
        <v>127</v>
      </c>
      <c r="BM195" s="189" t="s">
        <v>358</v>
      </c>
    </row>
    <row r="196" s="163" customFormat="true" ht="22.8" hidden="false" customHeight="true" outlineLevel="0" collapsed="false">
      <c r="B196" s="164"/>
      <c r="D196" s="165" t="s">
        <v>73</v>
      </c>
      <c r="E196" s="175" t="s">
        <v>359</v>
      </c>
      <c r="F196" s="175" t="s">
        <v>360</v>
      </c>
      <c r="I196" s="167"/>
      <c r="J196" s="176" t="n">
        <f aca="false">BK196</f>
        <v>0</v>
      </c>
      <c r="L196" s="164"/>
      <c r="M196" s="169"/>
      <c r="N196" s="170"/>
      <c r="O196" s="170"/>
      <c r="P196" s="171" t="n">
        <f aca="false">P197</f>
        <v>0</v>
      </c>
      <c r="Q196" s="170"/>
      <c r="R196" s="171" t="n">
        <f aca="false">R197</f>
        <v>0</v>
      </c>
      <c r="S196" s="170"/>
      <c r="T196" s="172" t="n">
        <f aca="false">T197</f>
        <v>0</v>
      </c>
      <c r="AR196" s="165" t="s">
        <v>79</v>
      </c>
      <c r="AT196" s="173" t="s">
        <v>73</v>
      </c>
      <c r="AU196" s="173" t="s">
        <v>79</v>
      </c>
      <c r="AY196" s="165" t="s">
        <v>120</v>
      </c>
      <c r="BK196" s="174" t="n">
        <f aca="false">BK197</f>
        <v>0</v>
      </c>
    </row>
    <row r="197" s="27" customFormat="true" ht="16.5" hidden="false" customHeight="true" outlineLevel="0" collapsed="false">
      <c r="A197" s="22"/>
      <c r="B197" s="177"/>
      <c r="C197" s="178" t="s">
        <v>361</v>
      </c>
      <c r="D197" s="178" t="s">
        <v>122</v>
      </c>
      <c r="E197" s="179" t="s">
        <v>362</v>
      </c>
      <c r="F197" s="180" t="s">
        <v>363</v>
      </c>
      <c r="G197" s="181" t="s">
        <v>146</v>
      </c>
      <c r="H197" s="182" t="n">
        <v>69.178</v>
      </c>
      <c r="I197" s="183"/>
      <c r="J197" s="184" t="n">
        <f aca="false">ROUND(I197*H197,2)</f>
        <v>0</v>
      </c>
      <c r="K197" s="180" t="s">
        <v>126</v>
      </c>
      <c r="L197" s="23"/>
      <c r="M197" s="185"/>
      <c r="N197" s="186" t="s">
        <v>39</v>
      </c>
      <c r="O197" s="60"/>
      <c r="P197" s="187" t="n">
        <f aca="false">O197*H197</f>
        <v>0</v>
      </c>
      <c r="Q197" s="187" t="n">
        <v>0</v>
      </c>
      <c r="R197" s="187" t="n">
        <f aca="false">Q197*H197</f>
        <v>0</v>
      </c>
      <c r="S197" s="187" t="n">
        <v>0</v>
      </c>
      <c r="T197" s="188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89" t="s">
        <v>127</v>
      </c>
      <c r="AT197" s="189" t="s">
        <v>122</v>
      </c>
      <c r="AU197" s="189" t="s">
        <v>81</v>
      </c>
      <c r="AY197" s="3" t="s">
        <v>120</v>
      </c>
      <c r="BE197" s="190" t="n">
        <f aca="false">IF(N197="základní",J197,0)</f>
        <v>0</v>
      </c>
      <c r="BF197" s="190" t="n">
        <f aca="false">IF(N197="snížená",J197,0)</f>
        <v>0</v>
      </c>
      <c r="BG197" s="190" t="n">
        <f aca="false">IF(N197="zákl. přenesená",J197,0)</f>
        <v>0</v>
      </c>
      <c r="BH197" s="190" t="n">
        <f aca="false">IF(N197="sníž. přenesená",J197,0)</f>
        <v>0</v>
      </c>
      <c r="BI197" s="190" t="n">
        <f aca="false">IF(N197="nulová",J197,0)</f>
        <v>0</v>
      </c>
      <c r="BJ197" s="3" t="s">
        <v>79</v>
      </c>
      <c r="BK197" s="190" t="n">
        <f aca="false">ROUND(I197*H197,2)</f>
        <v>0</v>
      </c>
      <c r="BL197" s="3" t="s">
        <v>127</v>
      </c>
      <c r="BM197" s="189" t="s">
        <v>364</v>
      </c>
    </row>
    <row r="198" s="163" customFormat="true" ht="25.9" hidden="false" customHeight="true" outlineLevel="0" collapsed="false">
      <c r="B198" s="164"/>
      <c r="D198" s="165" t="s">
        <v>73</v>
      </c>
      <c r="E198" s="166" t="s">
        <v>365</v>
      </c>
      <c r="F198" s="166" t="s">
        <v>366</v>
      </c>
      <c r="I198" s="167"/>
      <c r="J198" s="168" t="n">
        <f aca="false">BK198</f>
        <v>0</v>
      </c>
      <c r="L198" s="164"/>
      <c r="M198" s="169"/>
      <c r="N198" s="170"/>
      <c r="O198" s="170"/>
      <c r="P198" s="171" t="n">
        <f aca="false">P199+P204+P210</f>
        <v>0</v>
      </c>
      <c r="Q198" s="170"/>
      <c r="R198" s="171" t="n">
        <f aca="false">R199+R204+R210</f>
        <v>0.035786</v>
      </c>
      <c r="S198" s="170"/>
      <c r="T198" s="172" t="n">
        <f aca="false">T199+T204+T210</f>
        <v>0</v>
      </c>
      <c r="AR198" s="165" t="s">
        <v>81</v>
      </c>
      <c r="AT198" s="173" t="s">
        <v>73</v>
      </c>
      <c r="AU198" s="173" t="s">
        <v>74</v>
      </c>
      <c r="AY198" s="165" t="s">
        <v>120</v>
      </c>
      <c r="BK198" s="174" t="n">
        <f aca="false">BK199+BK204+BK210</f>
        <v>0</v>
      </c>
    </row>
    <row r="199" s="163" customFormat="true" ht="22.8" hidden="false" customHeight="true" outlineLevel="0" collapsed="false">
      <c r="B199" s="164"/>
      <c r="D199" s="165" t="s">
        <v>73</v>
      </c>
      <c r="E199" s="175" t="s">
        <v>367</v>
      </c>
      <c r="F199" s="175" t="s">
        <v>368</v>
      </c>
      <c r="I199" s="167"/>
      <c r="J199" s="176" t="n">
        <f aca="false">BK199</f>
        <v>0</v>
      </c>
      <c r="L199" s="164"/>
      <c r="M199" s="169"/>
      <c r="N199" s="170"/>
      <c r="O199" s="170"/>
      <c r="P199" s="171" t="n">
        <f aca="false">SUM(P200:P203)</f>
        <v>0</v>
      </c>
      <c r="Q199" s="170"/>
      <c r="R199" s="171" t="n">
        <f aca="false">SUM(R200:R203)</f>
        <v>0.029603</v>
      </c>
      <c r="S199" s="170"/>
      <c r="T199" s="172" t="n">
        <f aca="false">SUM(T200:T203)</f>
        <v>0</v>
      </c>
      <c r="AR199" s="165" t="s">
        <v>81</v>
      </c>
      <c r="AT199" s="173" t="s">
        <v>73</v>
      </c>
      <c r="AU199" s="173" t="s">
        <v>79</v>
      </c>
      <c r="AY199" s="165" t="s">
        <v>120</v>
      </c>
      <c r="BK199" s="174" t="n">
        <f aca="false">SUM(BK200:BK203)</f>
        <v>0</v>
      </c>
    </row>
    <row r="200" s="27" customFormat="true" ht="21.75" hidden="false" customHeight="true" outlineLevel="0" collapsed="false">
      <c r="A200" s="22"/>
      <c r="B200" s="177"/>
      <c r="C200" s="178" t="s">
        <v>369</v>
      </c>
      <c r="D200" s="178" t="s">
        <v>122</v>
      </c>
      <c r="E200" s="179" t="s">
        <v>370</v>
      </c>
      <c r="F200" s="180" t="s">
        <v>371</v>
      </c>
      <c r="G200" s="181" t="s">
        <v>201</v>
      </c>
      <c r="H200" s="182" t="n">
        <v>5</v>
      </c>
      <c r="I200" s="183"/>
      <c r="J200" s="184" t="n">
        <f aca="false">ROUND(I200*H200,2)</f>
        <v>0</v>
      </c>
      <c r="K200" s="180" t="s">
        <v>126</v>
      </c>
      <c r="L200" s="23"/>
      <c r="M200" s="185"/>
      <c r="N200" s="186" t="s">
        <v>39</v>
      </c>
      <c r="O200" s="60"/>
      <c r="P200" s="187" t="n">
        <f aca="false">O200*H200</f>
        <v>0</v>
      </c>
      <c r="Q200" s="187" t="n">
        <v>0.00175</v>
      </c>
      <c r="R200" s="187" t="n">
        <f aca="false">Q200*H200</f>
        <v>0.00875</v>
      </c>
      <c r="S200" s="187" t="n">
        <v>0</v>
      </c>
      <c r="T200" s="188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89" t="s">
        <v>190</v>
      </c>
      <c r="AT200" s="189" t="s">
        <v>122</v>
      </c>
      <c r="AU200" s="189" t="s">
        <v>81</v>
      </c>
      <c r="AY200" s="3" t="s">
        <v>120</v>
      </c>
      <c r="BE200" s="190" t="n">
        <f aca="false">IF(N200="základní",J200,0)</f>
        <v>0</v>
      </c>
      <c r="BF200" s="190" t="n">
        <f aca="false">IF(N200="snížená",J200,0)</f>
        <v>0</v>
      </c>
      <c r="BG200" s="190" t="n">
        <f aca="false">IF(N200="zákl. přenesená",J200,0)</f>
        <v>0</v>
      </c>
      <c r="BH200" s="190" t="n">
        <f aca="false">IF(N200="sníž. přenesená",J200,0)</f>
        <v>0</v>
      </c>
      <c r="BI200" s="190" t="n">
        <f aca="false">IF(N200="nulová",J200,0)</f>
        <v>0</v>
      </c>
      <c r="BJ200" s="3" t="s">
        <v>79</v>
      </c>
      <c r="BK200" s="190" t="n">
        <f aca="false">ROUND(I200*H200,2)</f>
        <v>0</v>
      </c>
      <c r="BL200" s="3" t="s">
        <v>190</v>
      </c>
      <c r="BM200" s="189" t="s">
        <v>372</v>
      </c>
    </row>
    <row r="201" s="27" customFormat="true" ht="16.5" hidden="false" customHeight="true" outlineLevel="0" collapsed="false">
      <c r="A201" s="22"/>
      <c r="B201" s="177"/>
      <c r="C201" s="178" t="s">
        <v>373</v>
      </c>
      <c r="D201" s="178" t="s">
        <v>122</v>
      </c>
      <c r="E201" s="179" t="s">
        <v>374</v>
      </c>
      <c r="F201" s="180" t="s">
        <v>375</v>
      </c>
      <c r="G201" s="181" t="s">
        <v>201</v>
      </c>
      <c r="H201" s="182" t="n">
        <v>3.4</v>
      </c>
      <c r="I201" s="183"/>
      <c r="J201" s="184" t="n">
        <f aca="false">ROUND(I201*H201,2)</f>
        <v>0</v>
      </c>
      <c r="K201" s="180" t="s">
        <v>126</v>
      </c>
      <c r="L201" s="23"/>
      <c r="M201" s="185"/>
      <c r="N201" s="186" t="s">
        <v>39</v>
      </c>
      <c r="O201" s="60"/>
      <c r="P201" s="187" t="n">
        <f aca="false">O201*H201</f>
        <v>0</v>
      </c>
      <c r="Q201" s="187" t="n">
        <v>0.00322</v>
      </c>
      <c r="R201" s="187" t="n">
        <f aca="false">Q201*H201</f>
        <v>0.010948</v>
      </c>
      <c r="S201" s="187" t="n">
        <v>0</v>
      </c>
      <c r="T201" s="188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89" t="s">
        <v>190</v>
      </c>
      <c r="AT201" s="189" t="s">
        <v>122</v>
      </c>
      <c r="AU201" s="189" t="s">
        <v>81</v>
      </c>
      <c r="AY201" s="3" t="s">
        <v>120</v>
      </c>
      <c r="BE201" s="190" t="n">
        <f aca="false">IF(N201="základní",J201,0)</f>
        <v>0</v>
      </c>
      <c r="BF201" s="190" t="n">
        <f aca="false">IF(N201="snížená",J201,0)</f>
        <v>0</v>
      </c>
      <c r="BG201" s="190" t="n">
        <f aca="false">IF(N201="zákl. přenesená",J201,0)</f>
        <v>0</v>
      </c>
      <c r="BH201" s="190" t="n">
        <f aca="false">IF(N201="sníž. přenesená",J201,0)</f>
        <v>0</v>
      </c>
      <c r="BI201" s="190" t="n">
        <f aca="false">IF(N201="nulová",J201,0)</f>
        <v>0</v>
      </c>
      <c r="BJ201" s="3" t="s">
        <v>79</v>
      </c>
      <c r="BK201" s="190" t="n">
        <f aca="false">ROUND(I201*H201,2)</f>
        <v>0</v>
      </c>
      <c r="BL201" s="3" t="s">
        <v>190</v>
      </c>
      <c r="BM201" s="189" t="s">
        <v>376</v>
      </c>
    </row>
    <row r="202" s="27" customFormat="true" ht="21.75" hidden="false" customHeight="true" outlineLevel="0" collapsed="false">
      <c r="A202" s="22"/>
      <c r="B202" s="177"/>
      <c r="C202" s="178" t="s">
        <v>377</v>
      </c>
      <c r="D202" s="178" t="s">
        <v>122</v>
      </c>
      <c r="E202" s="179" t="s">
        <v>378</v>
      </c>
      <c r="F202" s="180" t="s">
        <v>379</v>
      </c>
      <c r="G202" s="181" t="s">
        <v>201</v>
      </c>
      <c r="H202" s="182" t="n">
        <v>3.5</v>
      </c>
      <c r="I202" s="183"/>
      <c r="J202" s="184" t="n">
        <f aca="false">ROUND(I202*H202,2)</f>
        <v>0</v>
      </c>
      <c r="K202" s="180" t="s">
        <v>126</v>
      </c>
      <c r="L202" s="23"/>
      <c r="M202" s="185"/>
      <c r="N202" s="186" t="s">
        <v>39</v>
      </c>
      <c r="O202" s="60"/>
      <c r="P202" s="187" t="n">
        <f aca="false">O202*H202</f>
        <v>0</v>
      </c>
      <c r="Q202" s="187" t="n">
        <v>0.00283</v>
      </c>
      <c r="R202" s="187" t="n">
        <f aca="false">Q202*H202</f>
        <v>0.009905</v>
      </c>
      <c r="S202" s="187" t="n">
        <v>0</v>
      </c>
      <c r="T202" s="188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89" t="s">
        <v>190</v>
      </c>
      <c r="AT202" s="189" t="s">
        <v>122</v>
      </c>
      <c r="AU202" s="189" t="s">
        <v>81</v>
      </c>
      <c r="AY202" s="3" t="s">
        <v>120</v>
      </c>
      <c r="BE202" s="190" t="n">
        <f aca="false">IF(N202="základní",J202,0)</f>
        <v>0</v>
      </c>
      <c r="BF202" s="190" t="n">
        <f aca="false">IF(N202="snížená",J202,0)</f>
        <v>0</v>
      </c>
      <c r="BG202" s="190" t="n">
        <f aca="false">IF(N202="zákl. přenesená",J202,0)</f>
        <v>0</v>
      </c>
      <c r="BH202" s="190" t="n">
        <f aca="false">IF(N202="sníž. přenesená",J202,0)</f>
        <v>0</v>
      </c>
      <c r="BI202" s="190" t="n">
        <f aca="false">IF(N202="nulová",J202,0)</f>
        <v>0</v>
      </c>
      <c r="BJ202" s="3" t="s">
        <v>79</v>
      </c>
      <c r="BK202" s="190" t="n">
        <f aca="false">ROUND(I202*H202,2)</f>
        <v>0</v>
      </c>
      <c r="BL202" s="3" t="s">
        <v>190</v>
      </c>
      <c r="BM202" s="189" t="s">
        <v>380</v>
      </c>
    </row>
    <row r="203" s="27" customFormat="true" ht="21.75" hidden="false" customHeight="true" outlineLevel="0" collapsed="false">
      <c r="A203" s="22"/>
      <c r="B203" s="177"/>
      <c r="C203" s="178" t="s">
        <v>381</v>
      </c>
      <c r="D203" s="178" t="s">
        <v>122</v>
      </c>
      <c r="E203" s="179" t="s">
        <v>382</v>
      </c>
      <c r="F203" s="180" t="s">
        <v>383</v>
      </c>
      <c r="G203" s="181" t="s">
        <v>384</v>
      </c>
      <c r="H203" s="211"/>
      <c r="I203" s="183"/>
      <c r="J203" s="184" t="n">
        <f aca="false">ROUND(I203*H203,2)</f>
        <v>0</v>
      </c>
      <c r="K203" s="180" t="s">
        <v>126</v>
      </c>
      <c r="L203" s="23"/>
      <c r="M203" s="185"/>
      <c r="N203" s="186" t="s">
        <v>39</v>
      </c>
      <c r="O203" s="60"/>
      <c r="P203" s="187" t="n">
        <f aca="false">O203*H203</f>
        <v>0</v>
      </c>
      <c r="Q203" s="187" t="n">
        <v>0</v>
      </c>
      <c r="R203" s="187" t="n">
        <f aca="false">Q203*H203</f>
        <v>0</v>
      </c>
      <c r="S203" s="187" t="n">
        <v>0</v>
      </c>
      <c r="T203" s="188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89" t="s">
        <v>190</v>
      </c>
      <c r="AT203" s="189" t="s">
        <v>122</v>
      </c>
      <c r="AU203" s="189" t="s">
        <v>81</v>
      </c>
      <c r="AY203" s="3" t="s">
        <v>120</v>
      </c>
      <c r="BE203" s="190" t="n">
        <f aca="false">IF(N203="základní",J203,0)</f>
        <v>0</v>
      </c>
      <c r="BF203" s="190" t="n">
        <f aca="false">IF(N203="snížená",J203,0)</f>
        <v>0</v>
      </c>
      <c r="BG203" s="190" t="n">
        <f aca="false">IF(N203="zákl. přenesená",J203,0)</f>
        <v>0</v>
      </c>
      <c r="BH203" s="190" t="n">
        <f aca="false">IF(N203="sníž. přenesená",J203,0)</f>
        <v>0</v>
      </c>
      <c r="BI203" s="190" t="n">
        <f aca="false">IF(N203="nulová",J203,0)</f>
        <v>0</v>
      </c>
      <c r="BJ203" s="3" t="s">
        <v>79</v>
      </c>
      <c r="BK203" s="190" t="n">
        <f aca="false">ROUND(I203*H203,2)</f>
        <v>0</v>
      </c>
      <c r="BL203" s="3" t="s">
        <v>190</v>
      </c>
      <c r="BM203" s="189" t="s">
        <v>385</v>
      </c>
    </row>
    <row r="204" s="163" customFormat="true" ht="22.8" hidden="false" customHeight="true" outlineLevel="0" collapsed="false">
      <c r="B204" s="164"/>
      <c r="D204" s="165" t="s">
        <v>73</v>
      </c>
      <c r="E204" s="175" t="s">
        <v>386</v>
      </c>
      <c r="F204" s="175" t="s">
        <v>387</v>
      </c>
      <c r="I204" s="167"/>
      <c r="J204" s="176" t="n">
        <f aca="false">BK204</f>
        <v>0</v>
      </c>
      <c r="L204" s="164"/>
      <c r="M204" s="169"/>
      <c r="N204" s="170"/>
      <c r="O204" s="170"/>
      <c r="P204" s="171" t="n">
        <f aca="false">SUM(P205:P209)</f>
        <v>0</v>
      </c>
      <c r="Q204" s="170"/>
      <c r="R204" s="171" t="n">
        <f aca="false">SUM(R205:R209)</f>
        <v>0.000855</v>
      </c>
      <c r="S204" s="170"/>
      <c r="T204" s="172" t="n">
        <f aca="false">SUM(T205:T209)</f>
        <v>0</v>
      </c>
      <c r="AR204" s="165" t="s">
        <v>81</v>
      </c>
      <c r="AT204" s="173" t="s">
        <v>73</v>
      </c>
      <c r="AU204" s="173" t="s">
        <v>79</v>
      </c>
      <c r="AY204" s="165" t="s">
        <v>120</v>
      </c>
      <c r="BK204" s="174" t="n">
        <f aca="false">SUM(BK205:BK209)</f>
        <v>0</v>
      </c>
    </row>
    <row r="205" s="27" customFormat="true" ht="16.5" hidden="false" customHeight="true" outlineLevel="0" collapsed="false">
      <c r="A205" s="22"/>
      <c r="B205" s="177"/>
      <c r="C205" s="178" t="s">
        <v>388</v>
      </c>
      <c r="D205" s="178" t="s">
        <v>122</v>
      </c>
      <c r="E205" s="179" t="s">
        <v>389</v>
      </c>
      <c r="F205" s="180" t="s">
        <v>390</v>
      </c>
      <c r="G205" s="181" t="s">
        <v>201</v>
      </c>
      <c r="H205" s="182" t="n">
        <v>2.7</v>
      </c>
      <c r="I205" s="183"/>
      <c r="J205" s="184" t="n">
        <f aca="false">ROUND(I205*H205,2)</f>
        <v>0</v>
      </c>
      <c r="K205" s="180"/>
      <c r="L205" s="23"/>
      <c r="M205" s="185"/>
      <c r="N205" s="186" t="s">
        <v>39</v>
      </c>
      <c r="O205" s="60"/>
      <c r="P205" s="187" t="n">
        <f aca="false">O205*H205</f>
        <v>0</v>
      </c>
      <c r="Q205" s="187" t="n">
        <v>0.00015</v>
      </c>
      <c r="R205" s="187" t="n">
        <f aca="false">Q205*H205</f>
        <v>0.000405</v>
      </c>
      <c r="S205" s="187" t="n">
        <v>0</v>
      </c>
      <c r="T205" s="188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89" t="s">
        <v>190</v>
      </c>
      <c r="AT205" s="189" t="s">
        <v>122</v>
      </c>
      <c r="AU205" s="189" t="s">
        <v>81</v>
      </c>
      <c r="AY205" s="3" t="s">
        <v>120</v>
      </c>
      <c r="BE205" s="190" t="n">
        <f aca="false">IF(N205="základní",J205,0)</f>
        <v>0</v>
      </c>
      <c r="BF205" s="190" t="n">
        <f aca="false">IF(N205="snížená",J205,0)</f>
        <v>0</v>
      </c>
      <c r="BG205" s="190" t="n">
        <f aca="false">IF(N205="zákl. přenesená",J205,0)</f>
        <v>0</v>
      </c>
      <c r="BH205" s="190" t="n">
        <f aca="false">IF(N205="sníž. přenesená",J205,0)</f>
        <v>0</v>
      </c>
      <c r="BI205" s="190" t="n">
        <f aca="false">IF(N205="nulová",J205,0)</f>
        <v>0</v>
      </c>
      <c r="BJ205" s="3" t="s">
        <v>79</v>
      </c>
      <c r="BK205" s="190" t="n">
        <f aca="false">ROUND(I205*H205,2)</f>
        <v>0</v>
      </c>
      <c r="BL205" s="3" t="s">
        <v>190</v>
      </c>
      <c r="BM205" s="189" t="s">
        <v>391</v>
      </c>
    </row>
    <row r="206" s="27" customFormat="true" ht="16.5" hidden="false" customHeight="true" outlineLevel="0" collapsed="false">
      <c r="A206" s="22"/>
      <c r="B206" s="177"/>
      <c r="C206" s="178" t="s">
        <v>392</v>
      </c>
      <c r="D206" s="178" t="s">
        <v>122</v>
      </c>
      <c r="E206" s="179" t="s">
        <v>393</v>
      </c>
      <c r="F206" s="180" t="s">
        <v>394</v>
      </c>
      <c r="G206" s="181" t="s">
        <v>187</v>
      </c>
      <c r="H206" s="182" t="n">
        <v>1</v>
      </c>
      <c r="I206" s="183"/>
      <c r="J206" s="184" t="n">
        <f aca="false">ROUND(I206*H206,2)</f>
        <v>0</v>
      </c>
      <c r="K206" s="180"/>
      <c r="L206" s="23"/>
      <c r="M206" s="185"/>
      <c r="N206" s="186" t="s">
        <v>39</v>
      </c>
      <c r="O206" s="60"/>
      <c r="P206" s="187" t="n">
        <f aca="false">O206*H206</f>
        <v>0</v>
      </c>
      <c r="Q206" s="187" t="n">
        <v>0.00015</v>
      </c>
      <c r="R206" s="187" t="n">
        <f aca="false">Q206*H206</f>
        <v>0.00015</v>
      </c>
      <c r="S206" s="187" t="n">
        <v>0</v>
      </c>
      <c r="T206" s="188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89" t="s">
        <v>190</v>
      </c>
      <c r="AT206" s="189" t="s">
        <v>122</v>
      </c>
      <c r="AU206" s="189" t="s">
        <v>81</v>
      </c>
      <c r="AY206" s="3" t="s">
        <v>120</v>
      </c>
      <c r="BE206" s="190" t="n">
        <f aca="false">IF(N206="základní",J206,0)</f>
        <v>0</v>
      </c>
      <c r="BF206" s="190" t="n">
        <f aca="false">IF(N206="snížená",J206,0)</f>
        <v>0</v>
      </c>
      <c r="BG206" s="190" t="n">
        <f aca="false">IF(N206="zákl. přenesená",J206,0)</f>
        <v>0</v>
      </c>
      <c r="BH206" s="190" t="n">
        <f aca="false">IF(N206="sníž. přenesená",J206,0)</f>
        <v>0</v>
      </c>
      <c r="BI206" s="190" t="n">
        <f aca="false">IF(N206="nulová",J206,0)</f>
        <v>0</v>
      </c>
      <c r="BJ206" s="3" t="s">
        <v>79</v>
      </c>
      <c r="BK206" s="190" t="n">
        <f aca="false">ROUND(I206*H206,2)</f>
        <v>0</v>
      </c>
      <c r="BL206" s="3" t="s">
        <v>190</v>
      </c>
      <c r="BM206" s="189" t="s">
        <v>395</v>
      </c>
    </row>
    <row r="207" s="27" customFormat="true" ht="16.5" hidden="false" customHeight="true" outlineLevel="0" collapsed="false">
      <c r="A207" s="22"/>
      <c r="B207" s="177"/>
      <c r="C207" s="178" t="s">
        <v>396</v>
      </c>
      <c r="D207" s="178" t="s">
        <v>122</v>
      </c>
      <c r="E207" s="179" t="s">
        <v>397</v>
      </c>
      <c r="F207" s="180" t="s">
        <v>398</v>
      </c>
      <c r="G207" s="181" t="s">
        <v>214</v>
      </c>
      <c r="H207" s="182" t="n">
        <v>1</v>
      </c>
      <c r="I207" s="183"/>
      <c r="J207" s="184" t="n">
        <f aca="false">ROUND(I207*H207,2)</f>
        <v>0</v>
      </c>
      <c r="K207" s="180"/>
      <c r="L207" s="23"/>
      <c r="M207" s="185"/>
      <c r="N207" s="186" t="s">
        <v>39</v>
      </c>
      <c r="O207" s="60"/>
      <c r="P207" s="187" t="n">
        <f aca="false">O207*H207</f>
        <v>0</v>
      </c>
      <c r="Q207" s="187" t="n">
        <v>0.00015</v>
      </c>
      <c r="R207" s="187" t="n">
        <f aca="false">Q207*H207</f>
        <v>0.00015</v>
      </c>
      <c r="S207" s="187" t="n">
        <v>0</v>
      </c>
      <c r="T207" s="188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89" t="s">
        <v>190</v>
      </c>
      <c r="AT207" s="189" t="s">
        <v>122</v>
      </c>
      <c r="AU207" s="189" t="s">
        <v>81</v>
      </c>
      <c r="AY207" s="3" t="s">
        <v>120</v>
      </c>
      <c r="BE207" s="190" t="n">
        <f aca="false">IF(N207="základní",J207,0)</f>
        <v>0</v>
      </c>
      <c r="BF207" s="190" t="n">
        <f aca="false">IF(N207="snížená",J207,0)</f>
        <v>0</v>
      </c>
      <c r="BG207" s="190" t="n">
        <f aca="false">IF(N207="zákl. přenesená",J207,0)</f>
        <v>0</v>
      </c>
      <c r="BH207" s="190" t="n">
        <f aca="false">IF(N207="sníž. přenesená",J207,0)</f>
        <v>0</v>
      </c>
      <c r="BI207" s="190" t="n">
        <f aca="false">IF(N207="nulová",J207,0)</f>
        <v>0</v>
      </c>
      <c r="BJ207" s="3" t="s">
        <v>79</v>
      </c>
      <c r="BK207" s="190" t="n">
        <f aca="false">ROUND(I207*H207,2)</f>
        <v>0</v>
      </c>
      <c r="BL207" s="3" t="s">
        <v>190</v>
      </c>
      <c r="BM207" s="189" t="s">
        <v>399</v>
      </c>
    </row>
    <row r="208" s="27" customFormat="true" ht="33" hidden="false" customHeight="true" outlineLevel="0" collapsed="false">
      <c r="A208" s="22"/>
      <c r="B208" s="177"/>
      <c r="C208" s="178" t="s">
        <v>400</v>
      </c>
      <c r="D208" s="178" t="s">
        <v>122</v>
      </c>
      <c r="E208" s="179" t="s">
        <v>401</v>
      </c>
      <c r="F208" s="180" t="s">
        <v>402</v>
      </c>
      <c r="G208" s="181" t="s">
        <v>214</v>
      </c>
      <c r="H208" s="182" t="n">
        <v>1</v>
      </c>
      <c r="I208" s="183"/>
      <c r="J208" s="184" t="n">
        <f aca="false">ROUND(I208*H208,2)</f>
        <v>0</v>
      </c>
      <c r="K208" s="180"/>
      <c r="L208" s="23"/>
      <c r="M208" s="185"/>
      <c r="N208" s="186" t="s">
        <v>39</v>
      </c>
      <c r="O208" s="60"/>
      <c r="P208" s="187" t="n">
        <f aca="false">O208*H208</f>
        <v>0</v>
      </c>
      <c r="Q208" s="187" t="n">
        <v>0.00015</v>
      </c>
      <c r="R208" s="187" t="n">
        <f aca="false">Q208*H208</f>
        <v>0.00015</v>
      </c>
      <c r="S208" s="187" t="n">
        <v>0</v>
      </c>
      <c r="T208" s="188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89" t="s">
        <v>190</v>
      </c>
      <c r="AT208" s="189" t="s">
        <v>122</v>
      </c>
      <c r="AU208" s="189" t="s">
        <v>81</v>
      </c>
      <c r="AY208" s="3" t="s">
        <v>120</v>
      </c>
      <c r="BE208" s="190" t="n">
        <f aca="false">IF(N208="základní",J208,0)</f>
        <v>0</v>
      </c>
      <c r="BF208" s="190" t="n">
        <f aca="false">IF(N208="snížená",J208,0)</f>
        <v>0</v>
      </c>
      <c r="BG208" s="190" t="n">
        <f aca="false">IF(N208="zákl. přenesená",J208,0)</f>
        <v>0</v>
      </c>
      <c r="BH208" s="190" t="n">
        <f aca="false">IF(N208="sníž. přenesená",J208,0)</f>
        <v>0</v>
      </c>
      <c r="BI208" s="190" t="n">
        <f aca="false">IF(N208="nulová",J208,0)</f>
        <v>0</v>
      </c>
      <c r="BJ208" s="3" t="s">
        <v>79</v>
      </c>
      <c r="BK208" s="190" t="n">
        <f aca="false">ROUND(I208*H208,2)</f>
        <v>0</v>
      </c>
      <c r="BL208" s="3" t="s">
        <v>190</v>
      </c>
      <c r="BM208" s="189" t="s">
        <v>403</v>
      </c>
    </row>
    <row r="209" s="27" customFormat="true" ht="21.75" hidden="false" customHeight="true" outlineLevel="0" collapsed="false">
      <c r="A209" s="22"/>
      <c r="B209" s="177"/>
      <c r="C209" s="178" t="s">
        <v>404</v>
      </c>
      <c r="D209" s="178" t="s">
        <v>122</v>
      </c>
      <c r="E209" s="179" t="s">
        <v>405</v>
      </c>
      <c r="F209" s="180" t="s">
        <v>406</v>
      </c>
      <c r="G209" s="181" t="s">
        <v>384</v>
      </c>
      <c r="H209" s="211"/>
      <c r="I209" s="183"/>
      <c r="J209" s="184" t="n">
        <f aca="false">ROUND(I209*H209,2)</f>
        <v>0</v>
      </c>
      <c r="K209" s="180" t="s">
        <v>126</v>
      </c>
      <c r="L209" s="23"/>
      <c r="M209" s="185"/>
      <c r="N209" s="186" t="s">
        <v>39</v>
      </c>
      <c r="O209" s="60"/>
      <c r="P209" s="187" t="n">
        <f aca="false">O209*H209</f>
        <v>0</v>
      </c>
      <c r="Q209" s="187" t="n">
        <v>0</v>
      </c>
      <c r="R209" s="187" t="n">
        <f aca="false">Q209*H209</f>
        <v>0</v>
      </c>
      <c r="S209" s="187" t="n">
        <v>0</v>
      </c>
      <c r="T209" s="188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89" t="s">
        <v>190</v>
      </c>
      <c r="AT209" s="189" t="s">
        <v>122</v>
      </c>
      <c r="AU209" s="189" t="s">
        <v>81</v>
      </c>
      <c r="AY209" s="3" t="s">
        <v>120</v>
      </c>
      <c r="BE209" s="190" t="n">
        <f aca="false">IF(N209="základní",J209,0)</f>
        <v>0</v>
      </c>
      <c r="BF209" s="190" t="n">
        <f aca="false">IF(N209="snížená",J209,0)</f>
        <v>0</v>
      </c>
      <c r="BG209" s="190" t="n">
        <f aca="false">IF(N209="zákl. přenesená",J209,0)</f>
        <v>0</v>
      </c>
      <c r="BH209" s="190" t="n">
        <f aca="false">IF(N209="sníž. přenesená",J209,0)</f>
        <v>0</v>
      </c>
      <c r="BI209" s="190" t="n">
        <f aca="false">IF(N209="nulová",J209,0)</f>
        <v>0</v>
      </c>
      <c r="BJ209" s="3" t="s">
        <v>79</v>
      </c>
      <c r="BK209" s="190" t="n">
        <f aca="false">ROUND(I209*H209,2)</f>
        <v>0</v>
      </c>
      <c r="BL209" s="3" t="s">
        <v>190</v>
      </c>
      <c r="BM209" s="189" t="s">
        <v>407</v>
      </c>
    </row>
    <row r="210" s="163" customFormat="true" ht="22.8" hidden="false" customHeight="true" outlineLevel="0" collapsed="false">
      <c r="B210" s="164"/>
      <c r="D210" s="165" t="s">
        <v>73</v>
      </c>
      <c r="E210" s="175" t="s">
        <v>408</v>
      </c>
      <c r="F210" s="175" t="s">
        <v>409</v>
      </c>
      <c r="I210" s="167"/>
      <c r="J210" s="176" t="n">
        <f aca="false">BK210</f>
        <v>0</v>
      </c>
      <c r="L210" s="164"/>
      <c r="M210" s="169"/>
      <c r="N210" s="170"/>
      <c r="O210" s="170"/>
      <c r="P210" s="171" t="n">
        <f aca="false">SUM(P211:P214)</f>
        <v>0</v>
      </c>
      <c r="Q210" s="170"/>
      <c r="R210" s="171" t="n">
        <f aca="false">SUM(R211:R214)</f>
        <v>0.005328</v>
      </c>
      <c r="S210" s="170"/>
      <c r="T210" s="172" t="n">
        <f aca="false">SUM(T211:T214)</f>
        <v>0</v>
      </c>
      <c r="AR210" s="165" t="s">
        <v>81</v>
      </c>
      <c r="AT210" s="173" t="s">
        <v>73</v>
      </c>
      <c r="AU210" s="173" t="s">
        <v>79</v>
      </c>
      <c r="AY210" s="165" t="s">
        <v>120</v>
      </c>
      <c r="BK210" s="174" t="n">
        <f aca="false">SUM(BK211:BK214)</f>
        <v>0</v>
      </c>
    </row>
    <row r="211" s="27" customFormat="true" ht="21.75" hidden="false" customHeight="true" outlineLevel="0" collapsed="false">
      <c r="A211" s="22"/>
      <c r="B211" s="177"/>
      <c r="C211" s="178" t="s">
        <v>410</v>
      </c>
      <c r="D211" s="178" t="s">
        <v>122</v>
      </c>
      <c r="E211" s="179" t="s">
        <v>411</v>
      </c>
      <c r="F211" s="180" t="s">
        <v>412</v>
      </c>
      <c r="G211" s="181" t="s">
        <v>163</v>
      </c>
      <c r="H211" s="182" t="n">
        <v>13.32</v>
      </c>
      <c r="I211" s="183"/>
      <c r="J211" s="184" t="n">
        <f aca="false">ROUND(I211*H211,2)</f>
        <v>0</v>
      </c>
      <c r="K211" s="180" t="s">
        <v>126</v>
      </c>
      <c r="L211" s="23"/>
      <c r="M211" s="185"/>
      <c r="N211" s="186" t="s">
        <v>39</v>
      </c>
      <c r="O211" s="60"/>
      <c r="P211" s="187" t="n">
        <f aca="false">O211*H211</f>
        <v>0</v>
      </c>
      <c r="Q211" s="187" t="n">
        <v>2E-005</v>
      </c>
      <c r="R211" s="187" t="n">
        <f aca="false">Q211*H211</f>
        <v>0.0002664</v>
      </c>
      <c r="S211" s="187" t="n">
        <v>0</v>
      </c>
      <c r="T211" s="188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89" t="s">
        <v>190</v>
      </c>
      <c r="AT211" s="189" t="s">
        <v>122</v>
      </c>
      <c r="AU211" s="189" t="s">
        <v>81</v>
      </c>
      <c r="AY211" s="3" t="s">
        <v>120</v>
      </c>
      <c r="BE211" s="190" t="n">
        <f aca="false">IF(N211="základní",J211,0)</f>
        <v>0</v>
      </c>
      <c r="BF211" s="190" t="n">
        <f aca="false">IF(N211="snížená",J211,0)</f>
        <v>0</v>
      </c>
      <c r="BG211" s="190" t="n">
        <f aca="false">IF(N211="zákl. přenesená",J211,0)</f>
        <v>0</v>
      </c>
      <c r="BH211" s="190" t="n">
        <f aca="false">IF(N211="sníž. přenesená",J211,0)</f>
        <v>0</v>
      </c>
      <c r="BI211" s="190" t="n">
        <f aca="false">IF(N211="nulová",J211,0)</f>
        <v>0</v>
      </c>
      <c r="BJ211" s="3" t="s">
        <v>79</v>
      </c>
      <c r="BK211" s="190" t="n">
        <f aca="false">ROUND(I211*H211,2)</f>
        <v>0</v>
      </c>
      <c r="BL211" s="3" t="s">
        <v>190</v>
      </c>
      <c r="BM211" s="189" t="s">
        <v>413</v>
      </c>
    </row>
    <row r="212" s="27" customFormat="true" ht="21.75" hidden="false" customHeight="true" outlineLevel="0" collapsed="false">
      <c r="A212" s="22"/>
      <c r="B212" s="177"/>
      <c r="C212" s="178" t="s">
        <v>414</v>
      </c>
      <c r="D212" s="178" t="s">
        <v>122</v>
      </c>
      <c r="E212" s="179" t="s">
        <v>415</v>
      </c>
      <c r="F212" s="180" t="s">
        <v>416</v>
      </c>
      <c r="G212" s="181" t="s">
        <v>163</v>
      </c>
      <c r="H212" s="182" t="n">
        <v>13.32</v>
      </c>
      <c r="I212" s="183"/>
      <c r="J212" s="184" t="n">
        <f aca="false">ROUND(I212*H212,2)</f>
        <v>0</v>
      </c>
      <c r="K212" s="180" t="s">
        <v>126</v>
      </c>
      <c r="L212" s="23"/>
      <c r="M212" s="185"/>
      <c r="N212" s="186" t="s">
        <v>39</v>
      </c>
      <c r="O212" s="60"/>
      <c r="P212" s="187" t="n">
        <f aca="false">O212*H212</f>
        <v>0</v>
      </c>
      <c r="Q212" s="187" t="n">
        <v>0.00014</v>
      </c>
      <c r="R212" s="187" t="n">
        <f aca="false">Q212*H212</f>
        <v>0.0018648</v>
      </c>
      <c r="S212" s="187" t="n">
        <v>0</v>
      </c>
      <c r="T212" s="188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89" t="s">
        <v>190</v>
      </c>
      <c r="AT212" s="189" t="s">
        <v>122</v>
      </c>
      <c r="AU212" s="189" t="s">
        <v>81</v>
      </c>
      <c r="AY212" s="3" t="s">
        <v>120</v>
      </c>
      <c r="BE212" s="190" t="n">
        <f aca="false">IF(N212="základní",J212,0)</f>
        <v>0</v>
      </c>
      <c r="BF212" s="190" t="n">
        <f aca="false">IF(N212="snížená",J212,0)</f>
        <v>0</v>
      </c>
      <c r="BG212" s="190" t="n">
        <f aca="false">IF(N212="zákl. přenesená",J212,0)</f>
        <v>0</v>
      </c>
      <c r="BH212" s="190" t="n">
        <f aca="false">IF(N212="sníž. přenesená",J212,0)</f>
        <v>0</v>
      </c>
      <c r="BI212" s="190" t="n">
        <f aca="false">IF(N212="nulová",J212,0)</f>
        <v>0</v>
      </c>
      <c r="BJ212" s="3" t="s">
        <v>79</v>
      </c>
      <c r="BK212" s="190" t="n">
        <f aca="false">ROUND(I212*H212,2)</f>
        <v>0</v>
      </c>
      <c r="BL212" s="3" t="s">
        <v>190</v>
      </c>
      <c r="BM212" s="189" t="s">
        <v>417</v>
      </c>
    </row>
    <row r="213" s="27" customFormat="true" ht="21.75" hidden="false" customHeight="true" outlineLevel="0" collapsed="false">
      <c r="A213" s="22"/>
      <c r="B213" s="177"/>
      <c r="C213" s="178" t="s">
        <v>418</v>
      </c>
      <c r="D213" s="178" t="s">
        <v>122</v>
      </c>
      <c r="E213" s="179" t="s">
        <v>419</v>
      </c>
      <c r="F213" s="180" t="s">
        <v>420</v>
      </c>
      <c r="G213" s="181" t="s">
        <v>163</v>
      </c>
      <c r="H213" s="182" t="n">
        <v>13.32</v>
      </c>
      <c r="I213" s="183"/>
      <c r="J213" s="184" t="n">
        <f aca="false">ROUND(I213*H213,2)</f>
        <v>0</v>
      </c>
      <c r="K213" s="180" t="s">
        <v>126</v>
      </c>
      <c r="L213" s="23"/>
      <c r="M213" s="185"/>
      <c r="N213" s="186" t="s">
        <v>39</v>
      </c>
      <c r="O213" s="60"/>
      <c r="P213" s="187" t="n">
        <f aca="false">O213*H213</f>
        <v>0</v>
      </c>
      <c r="Q213" s="187" t="n">
        <v>0.00012</v>
      </c>
      <c r="R213" s="187" t="n">
        <f aca="false">Q213*H213</f>
        <v>0.0015984</v>
      </c>
      <c r="S213" s="187" t="n">
        <v>0</v>
      </c>
      <c r="T213" s="188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89" t="s">
        <v>190</v>
      </c>
      <c r="AT213" s="189" t="s">
        <v>122</v>
      </c>
      <c r="AU213" s="189" t="s">
        <v>81</v>
      </c>
      <c r="AY213" s="3" t="s">
        <v>120</v>
      </c>
      <c r="BE213" s="190" t="n">
        <f aca="false">IF(N213="základní",J213,0)</f>
        <v>0</v>
      </c>
      <c r="BF213" s="190" t="n">
        <f aca="false">IF(N213="snížená",J213,0)</f>
        <v>0</v>
      </c>
      <c r="BG213" s="190" t="n">
        <f aca="false">IF(N213="zákl. přenesená",J213,0)</f>
        <v>0</v>
      </c>
      <c r="BH213" s="190" t="n">
        <f aca="false">IF(N213="sníž. přenesená",J213,0)</f>
        <v>0</v>
      </c>
      <c r="BI213" s="190" t="n">
        <f aca="false">IF(N213="nulová",J213,0)</f>
        <v>0</v>
      </c>
      <c r="BJ213" s="3" t="s">
        <v>79</v>
      </c>
      <c r="BK213" s="190" t="n">
        <f aca="false">ROUND(I213*H213,2)</f>
        <v>0</v>
      </c>
      <c r="BL213" s="3" t="s">
        <v>190</v>
      </c>
      <c r="BM213" s="189" t="s">
        <v>421</v>
      </c>
    </row>
    <row r="214" s="27" customFormat="true" ht="21.75" hidden="false" customHeight="true" outlineLevel="0" collapsed="false">
      <c r="A214" s="22"/>
      <c r="B214" s="177"/>
      <c r="C214" s="178" t="s">
        <v>422</v>
      </c>
      <c r="D214" s="178" t="s">
        <v>122</v>
      </c>
      <c r="E214" s="179" t="s">
        <v>423</v>
      </c>
      <c r="F214" s="180" t="s">
        <v>424</v>
      </c>
      <c r="G214" s="181" t="s">
        <v>163</v>
      </c>
      <c r="H214" s="182" t="n">
        <v>13.32</v>
      </c>
      <c r="I214" s="183"/>
      <c r="J214" s="184" t="n">
        <f aca="false">ROUND(I214*H214,2)</f>
        <v>0</v>
      </c>
      <c r="K214" s="180" t="s">
        <v>126</v>
      </c>
      <c r="L214" s="23"/>
      <c r="M214" s="185"/>
      <c r="N214" s="186" t="s">
        <v>39</v>
      </c>
      <c r="O214" s="60"/>
      <c r="P214" s="187" t="n">
        <f aca="false">O214*H214</f>
        <v>0</v>
      </c>
      <c r="Q214" s="187" t="n">
        <v>0.00012</v>
      </c>
      <c r="R214" s="187" t="n">
        <f aca="false">Q214*H214</f>
        <v>0.0015984</v>
      </c>
      <c r="S214" s="187" t="n">
        <v>0</v>
      </c>
      <c r="T214" s="188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89" t="s">
        <v>190</v>
      </c>
      <c r="AT214" s="189" t="s">
        <v>122</v>
      </c>
      <c r="AU214" s="189" t="s">
        <v>81</v>
      </c>
      <c r="AY214" s="3" t="s">
        <v>120</v>
      </c>
      <c r="BE214" s="190" t="n">
        <f aca="false">IF(N214="základní",J214,0)</f>
        <v>0</v>
      </c>
      <c r="BF214" s="190" t="n">
        <f aca="false">IF(N214="snížená",J214,0)</f>
        <v>0</v>
      </c>
      <c r="BG214" s="190" t="n">
        <f aca="false">IF(N214="zákl. přenesená",J214,0)</f>
        <v>0</v>
      </c>
      <c r="BH214" s="190" t="n">
        <f aca="false">IF(N214="sníž. přenesená",J214,0)</f>
        <v>0</v>
      </c>
      <c r="BI214" s="190" t="n">
        <f aca="false">IF(N214="nulová",J214,0)</f>
        <v>0</v>
      </c>
      <c r="BJ214" s="3" t="s">
        <v>79</v>
      </c>
      <c r="BK214" s="190" t="n">
        <f aca="false">ROUND(I214*H214,2)</f>
        <v>0</v>
      </c>
      <c r="BL214" s="3" t="s">
        <v>190</v>
      </c>
      <c r="BM214" s="189" t="s">
        <v>425</v>
      </c>
    </row>
    <row r="215" s="163" customFormat="true" ht="25.9" hidden="false" customHeight="true" outlineLevel="0" collapsed="false">
      <c r="B215" s="164"/>
      <c r="D215" s="165" t="s">
        <v>73</v>
      </c>
      <c r="E215" s="166" t="s">
        <v>426</v>
      </c>
      <c r="F215" s="166" t="s">
        <v>427</v>
      </c>
      <c r="I215" s="167"/>
      <c r="J215" s="168" t="n">
        <f aca="false">BK215</f>
        <v>0</v>
      </c>
      <c r="L215" s="164"/>
      <c r="M215" s="169"/>
      <c r="N215" s="170"/>
      <c r="O215" s="170"/>
      <c r="P215" s="171" t="n">
        <f aca="false">P216+P218+P220</f>
        <v>0</v>
      </c>
      <c r="Q215" s="170"/>
      <c r="R215" s="171" t="n">
        <f aca="false">R216+R218+R220</f>
        <v>0</v>
      </c>
      <c r="S215" s="170"/>
      <c r="T215" s="172" t="n">
        <f aca="false">T216+T218+T220</f>
        <v>0</v>
      </c>
      <c r="AR215" s="165" t="s">
        <v>139</v>
      </c>
      <c r="AT215" s="173" t="s">
        <v>73</v>
      </c>
      <c r="AU215" s="173" t="s">
        <v>74</v>
      </c>
      <c r="AY215" s="165" t="s">
        <v>120</v>
      </c>
      <c r="BK215" s="174" t="n">
        <f aca="false">BK216+BK218+BK220</f>
        <v>0</v>
      </c>
    </row>
    <row r="216" s="163" customFormat="true" ht="22.8" hidden="false" customHeight="true" outlineLevel="0" collapsed="false">
      <c r="B216" s="164"/>
      <c r="D216" s="165" t="s">
        <v>73</v>
      </c>
      <c r="E216" s="175" t="s">
        <v>428</v>
      </c>
      <c r="F216" s="175" t="s">
        <v>429</v>
      </c>
      <c r="I216" s="167"/>
      <c r="J216" s="176" t="n">
        <f aca="false">BK216</f>
        <v>0</v>
      </c>
      <c r="L216" s="164"/>
      <c r="M216" s="169"/>
      <c r="N216" s="170"/>
      <c r="O216" s="170"/>
      <c r="P216" s="171" t="n">
        <f aca="false">P217</f>
        <v>0</v>
      </c>
      <c r="Q216" s="170"/>
      <c r="R216" s="171" t="n">
        <f aca="false">R217</f>
        <v>0</v>
      </c>
      <c r="S216" s="170"/>
      <c r="T216" s="172" t="n">
        <f aca="false">T217</f>
        <v>0</v>
      </c>
      <c r="AR216" s="165" t="s">
        <v>139</v>
      </c>
      <c r="AT216" s="173" t="s">
        <v>73</v>
      </c>
      <c r="AU216" s="173" t="s">
        <v>79</v>
      </c>
      <c r="AY216" s="165" t="s">
        <v>120</v>
      </c>
      <c r="BK216" s="174" t="n">
        <f aca="false">BK217</f>
        <v>0</v>
      </c>
    </row>
    <row r="217" s="27" customFormat="true" ht="16.5" hidden="false" customHeight="true" outlineLevel="0" collapsed="false">
      <c r="A217" s="22"/>
      <c r="B217" s="177"/>
      <c r="C217" s="178" t="s">
        <v>430</v>
      </c>
      <c r="D217" s="178" t="s">
        <v>122</v>
      </c>
      <c r="E217" s="179" t="s">
        <v>431</v>
      </c>
      <c r="F217" s="180" t="s">
        <v>429</v>
      </c>
      <c r="G217" s="181" t="s">
        <v>214</v>
      </c>
      <c r="H217" s="182" t="n">
        <v>1</v>
      </c>
      <c r="I217" s="183"/>
      <c r="J217" s="184" t="n">
        <f aca="false">ROUND(I217*H217,2)</f>
        <v>0</v>
      </c>
      <c r="K217" s="180" t="s">
        <v>126</v>
      </c>
      <c r="L217" s="23"/>
      <c r="M217" s="185"/>
      <c r="N217" s="186" t="s">
        <v>39</v>
      </c>
      <c r="O217" s="60"/>
      <c r="P217" s="187" t="n">
        <f aca="false">O217*H217</f>
        <v>0</v>
      </c>
      <c r="Q217" s="187" t="n">
        <v>0</v>
      </c>
      <c r="R217" s="187" t="n">
        <f aca="false">Q217*H217</f>
        <v>0</v>
      </c>
      <c r="S217" s="187" t="n">
        <v>0</v>
      </c>
      <c r="T217" s="188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89" t="s">
        <v>432</v>
      </c>
      <c r="AT217" s="189" t="s">
        <v>122</v>
      </c>
      <c r="AU217" s="189" t="s">
        <v>81</v>
      </c>
      <c r="AY217" s="3" t="s">
        <v>120</v>
      </c>
      <c r="BE217" s="190" t="n">
        <f aca="false">IF(N217="základní",J217,0)</f>
        <v>0</v>
      </c>
      <c r="BF217" s="190" t="n">
        <f aca="false">IF(N217="snížená",J217,0)</f>
        <v>0</v>
      </c>
      <c r="BG217" s="190" t="n">
        <f aca="false">IF(N217="zákl. přenesená",J217,0)</f>
        <v>0</v>
      </c>
      <c r="BH217" s="190" t="n">
        <f aca="false">IF(N217="sníž. přenesená",J217,0)</f>
        <v>0</v>
      </c>
      <c r="BI217" s="190" t="n">
        <f aca="false">IF(N217="nulová",J217,0)</f>
        <v>0</v>
      </c>
      <c r="BJ217" s="3" t="s">
        <v>79</v>
      </c>
      <c r="BK217" s="190" t="n">
        <f aca="false">ROUND(I217*H217,2)</f>
        <v>0</v>
      </c>
      <c r="BL217" s="3" t="s">
        <v>432</v>
      </c>
      <c r="BM217" s="189" t="s">
        <v>433</v>
      </c>
    </row>
    <row r="218" s="163" customFormat="true" ht="22.8" hidden="false" customHeight="true" outlineLevel="0" collapsed="false">
      <c r="B218" s="164"/>
      <c r="D218" s="165" t="s">
        <v>73</v>
      </c>
      <c r="E218" s="175" t="s">
        <v>434</v>
      </c>
      <c r="F218" s="175" t="s">
        <v>435</v>
      </c>
      <c r="I218" s="167"/>
      <c r="J218" s="176" t="n">
        <f aca="false">BK218</f>
        <v>0</v>
      </c>
      <c r="L218" s="164"/>
      <c r="M218" s="169"/>
      <c r="N218" s="170"/>
      <c r="O218" s="170"/>
      <c r="P218" s="171" t="n">
        <f aca="false">P219</f>
        <v>0</v>
      </c>
      <c r="Q218" s="170"/>
      <c r="R218" s="171" t="n">
        <f aca="false">R219</f>
        <v>0</v>
      </c>
      <c r="S218" s="170"/>
      <c r="T218" s="172" t="n">
        <f aca="false">T219</f>
        <v>0</v>
      </c>
      <c r="AR218" s="165" t="s">
        <v>139</v>
      </c>
      <c r="AT218" s="173" t="s">
        <v>73</v>
      </c>
      <c r="AU218" s="173" t="s">
        <v>79</v>
      </c>
      <c r="AY218" s="165" t="s">
        <v>120</v>
      </c>
      <c r="BK218" s="174" t="n">
        <f aca="false">BK219</f>
        <v>0</v>
      </c>
    </row>
    <row r="219" s="27" customFormat="true" ht="16.5" hidden="false" customHeight="true" outlineLevel="0" collapsed="false">
      <c r="A219" s="22"/>
      <c r="B219" s="177"/>
      <c r="C219" s="178" t="s">
        <v>436</v>
      </c>
      <c r="D219" s="178" t="s">
        <v>122</v>
      </c>
      <c r="E219" s="179" t="s">
        <v>437</v>
      </c>
      <c r="F219" s="180" t="s">
        <v>438</v>
      </c>
      <c r="G219" s="181" t="s">
        <v>214</v>
      </c>
      <c r="H219" s="182" t="n">
        <v>1</v>
      </c>
      <c r="I219" s="183"/>
      <c r="J219" s="184" t="n">
        <f aca="false">ROUND(I219*H219,2)</f>
        <v>0</v>
      </c>
      <c r="K219" s="180" t="s">
        <v>126</v>
      </c>
      <c r="L219" s="23"/>
      <c r="M219" s="185"/>
      <c r="N219" s="186" t="s">
        <v>39</v>
      </c>
      <c r="O219" s="60"/>
      <c r="P219" s="187" t="n">
        <f aca="false">O219*H219</f>
        <v>0</v>
      </c>
      <c r="Q219" s="187" t="n">
        <v>0</v>
      </c>
      <c r="R219" s="187" t="n">
        <f aca="false">Q219*H219</f>
        <v>0</v>
      </c>
      <c r="S219" s="187" t="n">
        <v>0</v>
      </c>
      <c r="T219" s="188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89" t="s">
        <v>432</v>
      </c>
      <c r="AT219" s="189" t="s">
        <v>122</v>
      </c>
      <c r="AU219" s="189" t="s">
        <v>81</v>
      </c>
      <c r="AY219" s="3" t="s">
        <v>120</v>
      </c>
      <c r="BE219" s="190" t="n">
        <f aca="false">IF(N219="základní",J219,0)</f>
        <v>0</v>
      </c>
      <c r="BF219" s="190" t="n">
        <f aca="false">IF(N219="snížená",J219,0)</f>
        <v>0</v>
      </c>
      <c r="BG219" s="190" t="n">
        <f aca="false">IF(N219="zákl. přenesená",J219,0)</f>
        <v>0</v>
      </c>
      <c r="BH219" s="190" t="n">
        <f aca="false">IF(N219="sníž. přenesená",J219,0)</f>
        <v>0</v>
      </c>
      <c r="BI219" s="190" t="n">
        <f aca="false">IF(N219="nulová",J219,0)</f>
        <v>0</v>
      </c>
      <c r="BJ219" s="3" t="s">
        <v>79</v>
      </c>
      <c r="BK219" s="190" t="n">
        <f aca="false">ROUND(I219*H219,2)</f>
        <v>0</v>
      </c>
      <c r="BL219" s="3" t="s">
        <v>432</v>
      </c>
      <c r="BM219" s="189" t="s">
        <v>439</v>
      </c>
    </row>
    <row r="220" s="163" customFormat="true" ht="22.8" hidden="false" customHeight="true" outlineLevel="0" collapsed="false">
      <c r="B220" s="164"/>
      <c r="D220" s="165" t="s">
        <v>73</v>
      </c>
      <c r="E220" s="175" t="s">
        <v>440</v>
      </c>
      <c r="F220" s="175" t="s">
        <v>441</v>
      </c>
      <c r="I220" s="167"/>
      <c r="J220" s="176" t="n">
        <f aca="false">BK220</f>
        <v>0</v>
      </c>
      <c r="L220" s="164"/>
      <c r="M220" s="169"/>
      <c r="N220" s="170"/>
      <c r="O220" s="170"/>
      <c r="P220" s="171" t="n">
        <f aca="false">P221</f>
        <v>0</v>
      </c>
      <c r="Q220" s="170"/>
      <c r="R220" s="171" t="n">
        <f aca="false">R221</f>
        <v>0</v>
      </c>
      <c r="S220" s="170"/>
      <c r="T220" s="172" t="n">
        <f aca="false">T221</f>
        <v>0</v>
      </c>
      <c r="AR220" s="165" t="s">
        <v>139</v>
      </c>
      <c r="AT220" s="173" t="s">
        <v>73</v>
      </c>
      <c r="AU220" s="173" t="s">
        <v>79</v>
      </c>
      <c r="AY220" s="165" t="s">
        <v>120</v>
      </c>
      <c r="BK220" s="174" t="n">
        <f aca="false">BK221</f>
        <v>0</v>
      </c>
    </row>
    <row r="221" s="27" customFormat="true" ht="16.5" hidden="false" customHeight="true" outlineLevel="0" collapsed="false">
      <c r="A221" s="22"/>
      <c r="B221" s="177"/>
      <c r="C221" s="178" t="s">
        <v>442</v>
      </c>
      <c r="D221" s="178" t="s">
        <v>122</v>
      </c>
      <c r="E221" s="179" t="s">
        <v>443</v>
      </c>
      <c r="F221" s="180" t="s">
        <v>444</v>
      </c>
      <c r="G221" s="181" t="s">
        <v>214</v>
      </c>
      <c r="H221" s="182" t="n">
        <v>1</v>
      </c>
      <c r="I221" s="183"/>
      <c r="J221" s="184" t="n">
        <f aca="false">ROUND(I221*H221,2)</f>
        <v>0</v>
      </c>
      <c r="K221" s="180" t="s">
        <v>126</v>
      </c>
      <c r="L221" s="23"/>
      <c r="M221" s="212"/>
      <c r="N221" s="213" t="s">
        <v>39</v>
      </c>
      <c r="O221" s="214"/>
      <c r="P221" s="215" t="n">
        <f aca="false">O221*H221</f>
        <v>0</v>
      </c>
      <c r="Q221" s="215" t="n">
        <v>0</v>
      </c>
      <c r="R221" s="215" t="n">
        <f aca="false">Q221*H221</f>
        <v>0</v>
      </c>
      <c r="S221" s="215" t="n">
        <v>0</v>
      </c>
      <c r="T221" s="216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89" t="s">
        <v>432</v>
      </c>
      <c r="AT221" s="189" t="s">
        <v>122</v>
      </c>
      <c r="AU221" s="189" t="s">
        <v>81</v>
      </c>
      <c r="AY221" s="3" t="s">
        <v>120</v>
      </c>
      <c r="BE221" s="190" t="n">
        <f aca="false">IF(N221="základní",J221,0)</f>
        <v>0</v>
      </c>
      <c r="BF221" s="190" t="n">
        <f aca="false">IF(N221="snížená",J221,0)</f>
        <v>0</v>
      </c>
      <c r="BG221" s="190" t="n">
        <f aca="false">IF(N221="zákl. přenesená",J221,0)</f>
        <v>0</v>
      </c>
      <c r="BH221" s="190" t="n">
        <f aca="false">IF(N221="sníž. přenesená",J221,0)</f>
        <v>0</v>
      </c>
      <c r="BI221" s="190" t="n">
        <f aca="false">IF(N221="nulová",J221,0)</f>
        <v>0</v>
      </c>
      <c r="BJ221" s="3" t="s">
        <v>79</v>
      </c>
      <c r="BK221" s="190" t="n">
        <f aca="false">ROUND(I221*H221,2)</f>
        <v>0</v>
      </c>
      <c r="BL221" s="3" t="s">
        <v>432</v>
      </c>
      <c r="BM221" s="189" t="s">
        <v>445</v>
      </c>
    </row>
    <row r="222" s="27" customFormat="true" ht="6.95" hidden="false" customHeight="true" outlineLevel="0" collapsed="false">
      <c r="A222" s="22"/>
      <c r="B222" s="44"/>
      <c r="C222" s="45"/>
      <c r="D222" s="45"/>
      <c r="E222" s="45"/>
      <c r="F222" s="45"/>
      <c r="G222" s="45"/>
      <c r="H222" s="45"/>
      <c r="I222" s="132"/>
      <c r="J222" s="45"/>
      <c r="K222" s="45"/>
      <c r="L222" s="23"/>
      <c r="M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</row>
  </sheetData>
  <autoFilter ref="C128:K221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2020-02-17T19:55:54Z</dcterms:created>
  <dc:creator>Eva-TOSH\Eva</dc:creator>
  <dc:description/>
  <dc:language>cs-CZ</dc:language>
  <cp:lastModifiedBy/>
  <dcterms:modified xsi:type="dcterms:W3CDTF">2020-02-18T12:42:03Z</dcterms:modified>
  <cp:revision>2</cp:revision>
  <dc:subject/>
  <dc:title/>
</cp:coreProperties>
</file>